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showInkAnnotation="0"/>
  <mc:AlternateContent xmlns:mc="http://schemas.openxmlformats.org/markup-compatibility/2006">
    <mc:Choice Requires="x15">
      <x15ac:absPath xmlns:x15ac="http://schemas.microsoft.com/office/spreadsheetml/2010/11/ac" url="S:\ENERGY SAVING\ISO 50001\1 - PARTE DOCUMENTALE\6 - Adempimenti normativi\Utilitalia - linee guida\TLR\"/>
    </mc:Choice>
  </mc:AlternateContent>
  <xr:revisionPtr revIDLastSave="0" documentId="13_ncr:1_{5E732059-E37E-405B-974C-69E0792FE399}" xr6:coauthVersionLast="41" xr6:coauthVersionMax="41" xr10:uidLastSave="{00000000-0000-0000-0000-000000000000}"/>
  <bookViews>
    <workbookView xWindow="-120" yWindow="-120" windowWidth="29040" windowHeight="15840" xr2:uid="{00000000-000D-0000-FFFF-FFFF00000000}"/>
  </bookViews>
  <sheets>
    <sheet name="TLR" sheetId="1" r:id="rId1"/>
  </sheets>
  <definedNames>
    <definedName name="_xlnm.Print_Area" localSheetId="0">TLR!$A$1:$O$96</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L20" i="1" l="1"/>
  <c r="F54" i="1" l="1"/>
  <c r="F55" i="1"/>
  <c r="F38" i="1"/>
  <c r="F37" i="1"/>
  <c r="F57" i="1" l="1"/>
  <c r="F40" i="1"/>
  <c r="F31" i="1"/>
  <c r="F91" i="1" l="1"/>
  <c r="F90" i="1"/>
  <c r="F92" i="1" s="1"/>
  <c r="F63" i="1"/>
  <c r="F53" i="1" l="1"/>
  <c r="F36" i="1"/>
  <c r="H8" i="1" l="1"/>
  <c r="F83" i="1" l="1"/>
  <c r="F75" i="1"/>
  <c r="F67" i="1"/>
  <c r="F81" i="1" l="1"/>
  <c r="F64" i="1"/>
  <c r="E93" i="1" l="1"/>
  <c r="F93" i="1" s="1"/>
  <c r="F65" i="1"/>
  <c r="F73" i="1"/>
  <c r="F74" i="1" s="1"/>
  <c r="F66" i="1"/>
  <c r="F68" i="1" s="1"/>
  <c r="E69" i="1" s="1"/>
  <c r="F52" i="1"/>
  <c r="F51" i="1"/>
  <c r="F50" i="1"/>
  <c r="F49" i="1"/>
  <c r="F41" i="1"/>
  <c r="L11" i="1"/>
  <c r="F35" i="1"/>
  <c r="L16" i="1"/>
  <c r="F34" i="1"/>
  <c r="F33" i="1"/>
  <c r="F32" i="1"/>
  <c r="L15" i="1"/>
  <c r="L14" i="1"/>
  <c r="L13" i="1"/>
  <c r="L22" i="1"/>
  <c r="L21" i="1"/>
  <c r="N20" i="1" s="1"/>
  <c r="L12" i="1"/>
  <c r="F39" i="1" l="1"/>
  <c r="E43" i="1" s="1"/>
  <c r="E104" i="1"/>
  <c r="F48" i="1"/>
  <c r="F56" i="1" s="1"/>
  <c r="L10" i="1"/>
  <c r="E101" i="1" l="1"/>
  <c r="F101" i="1" s="1"/>
  <c r="F104" i="1"/>
  <c r="E44" i="1"/>
  <c r="E94" i="1"/>
  <c r="E105" i="1" l="1"/>
  <c r="E102" i="1" s="1"/>
  <c r="F102" i="1" s="1"/>
  <c r="F103" i="1" s="1"/>
  <c r="F94" i="1"/>
  <c r="E106" i="1"/>
  <c r="F95" i="1"/>
  <c r="E96" i="1" s="1"/>
  <c r="E95" i="1"/>
  <c r="F84" i="1"/>
  <c r="F76" i="1"/>
  <c r="E77" i="1" s="1"/>
  <c r="F58" i="1"/>
  <c r="E59" i="1" s="1"/>
  <c r="F42" i="1"/>
  <c r="F82" i="1"/>
  <c r="E85" i="1" l="1"/>
  <c r="F105" i="1"/>
  <c r="F106" i="1" s="1"/>
  <c r="E107" i="1" s="1"/>
  <c r="E103" i="1"/>
  <c r="L8" i="1"/>
  <c r="L9" i="1" l="1"/>
  <c r="L7" i="1"/>
  <c r="N7" i="1" s="1"/>
  <c r="H23" i="1" s="1"/>
</calcChain>
</file>

<file path=xl/sharedStrings.xml><?xml version="1.0" encoding="utf-8"?>
<sst xmlns="http://schemas.openxmlformats.org/spreadsheetml/2006/main" count="257" uniqueCount="106">
  <si>
    <t>DATI AZIENDALI</t>
  </si>
  <si>
    <t>NOME</t>
  </si>
  <si>
    <t>INDIRIZZO</t>
  </si>
  <si>
    <t>P.IVA</t>
  </si>
  <si>
    <t xml:space="preserve">ANNO </t>
  </si>
  <si>
    <t>SETTORE MERC.</t>
  </si>
  <si>
    <t>valore</t>
  </si>
  <si>
    <t>tep</t>
  </si>
  <si>
    <t>u.m.</t>
  </si>
  <si>
    <t>Energia elettrica</t>
  </si>
  <si>
    <t>Gas naturale</t>
  </si>
  <si>
    <t>Biomassa</t>
  </si>
  <si>
    <t>GPL</t>
  </si>
  <si>
    <t>CODICE</t>
  </si>
  <si>
    <t>Olio combustib.</t>
  </si>
  <si>
    <t>Fattore conversione in tep</t>
  </si>
  <si>
    <t>PCI (kcal/kg) x 10^-4</t>
  </si>
  <si>
    <t>TEP</t>
  </si>
  <si>
    <t>Gasolio</t>
  </si>
  <si>
    <t>Vtot [tep]</t>
  </si>
  <si>
    <t>[codice ATECO]</t>
  </si>
  <si>
    <t>t</t>
  </si>
  <si>
    <t>Sm3</t>
  </si>
  <si>
    <t>MWh</t>
  </si>
  <si>
    <t>Altro (specificare)</t>
  </si>
  <si>
    <t>860/0,9 x 10^-4</t>
  </si>
  <si>
    <t>Energia termica</t>
  </si>
  <si>
    <t xml:space="preserve">PCI </t>
  </si>
  <si>
    <t>Valore</t>
  </si>
  <si>
    <t>8.360 x 10 ^-7</t>
  </si>
  <si>
    <r>
      <t>tipo misura</t>
    </r>
    <r>
      <rPr>
        <b/>
        <sz val="9"/>
        <rFont val="Calibri"/>
        <family val="2"/>
        <scheme val="minor"/>
      </rPr>
      <t xml:space="preserve"> [continuo, spot, calcolo]</t>
    </r>
  </si>
  <si>
    <r>
      <t xml:space="preserve">STRUTTURA ENERGETICA AZIENDALE - SISTEMA INTEGRATO DI TELERISCALDAMENTO - RIEPILOGO DEI DATI PRINCIPALI DELLA DIAGNOSI ENERGETICA     </t>
    </r>
    <r>
      <rPr>
        <i/>
        <sz val="16"/>
        <rFont val="Calibri"/>
        <family val="2"/>
        <scheme val="minor"/>
      </rPr>
      <t>(</t>
    </r>
    <r>
      <rPr>
        <i/>
        <u/>
        <sz val="16"/>
        <rFont val="Calibri"/>
        <family val="2"/>
        <scheme val="minor"/>
      </rPr>
      <t>Compilare solo le caselle a sfondo bianco</t>
    </r>
    <r>
      <rPr>
        <i/>
        <sz val="16"/>
        <rFont val="Calibri"/>
        <family val="2"/>
        <scheme val="minor"/>
      </rPr>
      <t>)</t>
    </r>
  </si>
  <si>
    <t xml:space="preserve">Gas naturale </t>
  </si>
  <si>
    <t>Olio cobustibile</t>
  </si>
  <si>
    <t>Energia elettrica da rete</t>
  </si>
  <si>
    <t>in</t>
  </si>
  <si>
    <t>out</t>
  </si>
  <si>
    <t>EP in tot</t>
  </si>
  <si>
    <t>EP out tot</t>
  </si>
  <si>
    <t>Energia elettrica immessa in rete</t>
  </si>
  <si>
    <t>A</t>
  </si>
  <si>
    <t>D</t>
  </si>
  <si>
    <t>E</t>
  </si>
  <si>
    <t>Indicatore di generazione: 
cogeneratore</t>
  </si>
  <si>
    <t>Indicatore di generazione: 
gruppo frigo a compressione</t>
  </si>
  <si>
    <t>Indicatore di generazione: 
caldaia</t>
  </si>
  <si>
    <t>smc</t>
  </si>
  <si>
    <t>tep/tep</t>
  </si>
  <si>
    <t>Energia termica ceduta alle utenze</t>
  </si>
  <si>
    <t>Energia frigorifera ceduta alle utenze</t>
  </si>
  <si>
    <t>1.1</t>
  </si>
  <si>
    <t>1.2</t>
  </si>
  <si>
    <t>C</t>
  </si>
  <si>
    <t>B</t>
  </si>
  <si>
    <t>prod</t>
  </si>
  <si>
    <t>CONSUMI 
del sistema</t>
  </si>
  <si>
    <t>Energia termica da recupero industriale</t>
  </si>
  <si>
    <t>3.1</t>
  </si>
  <si>
    <t>3.2</t>
  </si>
  <si>
    <t>Energia termica da fonte rinnovabile</t>
  </si>
  <si>
    <t>Energia elettrica da autoproduzione</t>
  </si>
  <si>
    <t>ENERGIA</t>
  </si>
  <si>
    <t>PRODUZIONI NETTE 
del sistema</t>
  </si>
  <si>
    <t>3.3</t>
  </si>
  <si>
    <t>Energia termica da termovalorizzatore</t>
  </si>
  <si>
    <t>n.a.</t>
  </si>
  <si>
    <t>Energia elettrica prodotta</t>
  </si>
  <si>
    <t>Energia termica prodotta</t>
  </si>
  <si>
    <t>Energia frigo prodotta</t>
  </si>
  <si>
    <t>EnPI</t>
  </si>
  <si>
    <t>tot</t>
  </si>
  <si>
    <t>Energia termica immessa in rete</t>
  </si>
  <si>
    <t>Energia frigorifera immessa in rete</t>
  </si>
  <si>
    <t>STLR</t>
  </si>
  <si>
    <t>SD</t>
  </si>
  <si>
    <t>Denominazione sistema TLR</t>
  </si>
  <si>
    <t>Indicatore di generazione: 
pompa di calore (anche reversibile)</t>
  </si>
  <si>
    <t>Energia elettrica in regime calore</t>
  </si>
  <si>
    <t>Energia elettrica in regime freddo</t>
  </si>
  <si>
    <t>Energia frigorifera prodotta</t>
  </si>
  <si>
    <t>Indicatore di generazione: 
gruppo frigo ad assorbimento</t>
  </si>
  <si>
    <t>1 / 3 x 0,187</t>
  </si>
  <si>
    <t>Carbone</t>
  </si>
  <si>
    <t>Biodiesel</t>
  </si>
  <si>
    <t>Energia elettrica consumata dalla rete</t>
  </si>
  <si>
    <t>Energia elettrica consumata da autoproduzione</t>
  </si>
  <si>
    <t>cons</t>
  </si>
  <si>
    <t xml:space="preserve">EnPI
</t>
  </si>
  <si>
    <r>
      <t>I</t>
    </r>
    <r>
      <rPr>
        <vertAlign val="subscript"/>
        <sz val="11"/>
        <rFont val="Calibri"/>
        <family val="2"/>
        <scheme val="minor"/>
      </rPr>
      <t>_GENERALE</t>
    </r>
  </si>
  <si>
    <r>
      <t>I</t>
    </r>
    <r>
      <rPr>
        <b/>
        <vertAlign val="subscript"/>
        <sz val="11"/>
        <color theme="3"/>
        <rFont val="Calibri"/>
        <family val="2"/>
        <scheme val="minor"/>
      </rPr>
      <t>_COG,EE</t>
    </r>
  </si>
  <si>
    <r>
      <t>I</t>
    </r>
    <r>
      <rPr>
        <b/>
        <vertAlign val="subscript"/>
        <sz val="11"/>
        <color theme="3"/>
        <rFont val="Calibri"/>
        <family val="2"/>
        <scheme val="minor"/>
      </rPr>
      <t>_COG,Eth</t>
    </r>
  </si>
  <si>
    <r>
      <t>I</t>
    </r>
    <r>
      <rPr>
        <b/>
        <vertAlign val="subscript"/>
        <sz val="11"/>
        <color theme="3"/>
        <rFont val="Calibri"/>
        <family val="2"/>
        <scheme val="minor"/>
      </rPr>
      <t>_Caldaia</t>
    </r>
  </si>
  <si>
    <r>
      <t>I</t>
    </r>
    <r>
      <rPr>
        <b/>
        <vertAlign val="subscript"/>
        <sz val="11"/>
        <color theme="3"/>
        <rFont val="Calibri"/>
        <family val="2"/>
        <scheme val="minor"/>
      </rPr>
      <t>_PdC</t>
    </r>
  </si>
  <si>
    <r>
      <t>I</t>
    </r>
    <r>
      <rPr>
        <b/>
        <vertAlign val="subscript"/>
        <sz val="11"/>
        <color theme="3"/>
        <rFont val="Calibri"/>
        <family val="2"/>
        <scheme val="minor"/>
      </rPr>
      <t>_GF</t>
    </r>
  </si>
  <si>
    <r>
      <t>I</t>
    </r>
    <r>
      <rPr>
        <b/>
        <vertAlign val="subscript"/>
        <sz val="11"/>
        <color theme="3"/>
        <rFont val="Calibri"/>
        <family val="2"/>
        <scheme val="minor"/>
      </rPr>
      <t>_GA</t>
    </r>
  </si>
  <si>
    <r>
      <t>I</t>
    </r>
    <r>
      <rPr>
        <b/>
        <vertAlign val="subscript"/>
        <sz val="11"/>
        <color theme="3"/>
        <rFont val="Calibri"/>
        <family val="2"/>
        <scheme val="minor"/>
      </rPr>
      <t>_D</t>
    </r>
  </si>
  <si>
    <r>
      <t>I</t>
    </r>
    <r>
      <rPr>
        <b/>
        <vertAlign val="subscript"/>
        <sz val="11"/>
        <color theme="3"/>
        <rFont val="Calibri"/>
        <family val="2"/>
        <scheme val="minor"/>
      </rPr>
      <t>_PT</t>
    </r>
  </si>
  <si>
    <t>Energia frigorifera dispersa</t>
  </si>
  <si>
    <t>Energia termica dispersa</t>
  </si>
  <si>
    <t>Indicatore di distribuzione: 
consumo elettrico specifico</t>
  </si>
  <si>
    <t>Indicatore di distribuzione:
 dispersioni termiche*</t>
  </si>
  <si>
    <t>Altro ( Specificare )</t>
  </si>
  <si>
    <t>*NB: l'indicatore, come argomentato nel testo di LG DE TLR (vedi paragrafo relativo all'indicatore al capitolo 7.3), NON può essere considerato quale elemento di benchmark per valutare le perdite di rete nelle reti di TLR</t>
  </si>
  <si>
    <t>continuo</t>
  </si>
  <si>
    <t>spot</t>
  </si>
  <si>
    <t>calcolo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</si>
</sst>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_ ;\-#,##0\ "/>
    <numFmt numFmtId="166" formatCode="_-* #,##0_-;\-* #,##0_-;_-* &quot;-&quot;??_-;_-@_-"/>
    <numFmt numFmtId="167" formatCode="#,##0.000_ ;\-#,##0.000\ "/>
    <numFmt numFmtId="168" formatCode="#,##0.000"/>
  </numFmts>
  <fonts count="20" x14ac:knownFonts="1">
    <font>
      <sz val="11"/>
      <color theme="1"/>
      <name val="Calibri"/>
      <family val="2"/>
      <scheme val="minor"/>
    </font>
    <font>
      <sz val="11"/>
      <color theme="1"/>
      <name val="Calibri"/>
      <family val="2"/>
      <scheme val="minor"/>
    </font>
    <font>
      <sz val="10"/>
      <name val="Arial"/>
      <family val="2"/>
    </font>
    <font>
      <sz val="11"/>
      <name val="Calibri"/>
      <family val="2"/>
      <scheme val="minor"/>
    </font>
    <font>
      <b/>
      <sz val="16"/>
      <name val="Calibri"/>
      <family val="2"/>
      <scheme val="minor"/>
    </font>
    <font>
      <i/>
      <sz val="16"/>
      <name val="Calibri"/>
      <family val="2"/>
      <scheme val="minor"/>
    </font>
    <font>
      <i/>
      <u/>
      <sz val="16"/>
      <name val="Calibri"/>
      <family val="2"/>
      <scheme val="minor"/>
    </font>
    <font>
      <b/>
      <sz val="11"/>
      <name val="Calibri"/>
      <family val="2"/>
      <scheme val="minor"/>
    </font>
    <font>
      <b/>
      <sz val="13"/>
      <name val="Calibri"/>
      <family val="2"/>
      <scheme val="minor"/>
    </font>
    <font>
      <b/>
      <sz val="9"/>
      <name val="Calibri"/>
      <family val="2"/>
      <scheme val="minor"/>
    </font>
    <font>
      <sz val="12"/>
      <name val="Calibri"/>
      <family val="2"/>
      <scheme val="minor"/>
    </font>
    <font>
      <i/>
      <sz val="12"/>
      <color rgb="FFFF0000"/>
      <name val="Calibri"/>
      <family val="2"/>
      <scheme val="minor"/>
    </font>
    <font>
      <i/>
      <sz val="11"/>
      <color rgb="FFFF0000"/>
      <name val="Calibri"/>
      <family val="2"/>
      <scheme val="minor"/>
    </font>
    <font>
      <i/>
      <sz val="12"/>
      <color rgb="FFFF0000"/>
      <name val="Calibri"/>
      <family val="2"/>
    </font>
    <font>
      <b/>
      <sz val="11"/>
      <color theme="3"/>
      <name val="Calibri"/>
      <family val="2"/>
      <scheme val="minor"/>
    </font>
    <font>
      <sz val="11"/>
      <color theme="3"/>
      <name val="Calibri"/>
      <family val="2"/>
      <scheme val="minor"/>
    </font>
    <font>
      <b/>
      <vertAlign val="subscript"/>
      <sz val="11"/>
      <color theme="3"/>
      <name val="Calibri"/>
      <family val="2"/>
      <scheme val="minor"/>
    </font>
    <font>
      <i/>
      <sz val="11"/>
      <color theme="3"/>
      <name val="Calibri"/>
      <family val="2"/>
      <scheme val="minor"/>
    </font>
    <font>
      <vertAlign val="subscript"/>
      <sz val="11"/>
      <name val="Calibri"/>
      <family val="2"/>
      <scheme val="minor"/>
    </font>
    <font>
      <sz val="11"/>
      <color theme="0"/>
      <name val="Calibri"/>
      <family val="2"/>
      <scheme val="minor"/>
    </font>
  </fonts>
  <fills count="8">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CC"/>
        <bgColor indexed="64"/>
      </patternFill>
    </fill>
  </fills>
  <borders count="9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style="medium">
        <color auto="1"/>
      </top>
      <bottom style="thin">
        <color auto="1"/>
      </bottom>
      <diagonal/>
    </border>
    <border>
      <left style="thin">
        <color auto="1"/>
      </left>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style="thin">
        <color auto="1"/>
      </right>
      <top style="thin">
        <color auto="1"/>
      </top>
      <bottom/>
      <diagonal/>
    </border>
    <border>
      <left style="medium">
        <color auto="1"/>
      </left>
      <right/>
      <top/>
      <bottom/>
      <diagonal/>
    </border>
    <border>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right style="thin">
        <color auto="1"/>
      </right>
      <top style="medium">
        <color auto="1"/>
      </top>
      <bottom style="thin">
        <color auto="1"/>
      </bottom>
      <diagonal/>
    </border>
    <border>
      <left style="thin">
        <color auto="1"/>
      </left>
      <right/>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thin">
        <color auto="1"/>
      </right>
      <top/>
      <bottom/>
      <diagonal/>
    </border>
    <border>
      <left style="medium">
        <color auto="1"/>
      </left>
      <right/>
      <top style="medium">
        <color auto="1"/>
      </top>
      <bottom style="hair">
        <color auto="1"/>
      </bottom>
      <diagonal/>
    </border>
    <border>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right style="medium">
        <color auto="1"/>
      </right>
      <top style="hair">
        <color auto="1"/>
      </top>
      <bottom style="hair">
        <color auto="1"/>
      </bottom>
      <diagonal/>
    </border>
    <border>
      <left/>
      <right/>
      <top style="hair">
        <color auto="1"/>
      </top>
      <bottom style="hair">
        <color auto="1"/>
      </bottom>
      <diagonal/>
    </border>
    <border>
      <left/>
      <right style="thin">
        <color auto="1"/>
      </right>
      <top style="medium">
        <color auto="1"/>
      </top>
      <bottom style="medium">
        <color auto="1"/>
      </bottom>
      <diagonal/>
    </border>
    <border>
      <left style="medium">
        <color auto="1"/>
      </left>
      <right/>
      <top style="hair">
        <color auto="1"/>
      </top>
      <bottom style="medium">
        <color indexed="64"/>
      </bottom>
      <diagonal/>
    </border>
    <border>
      <left/>
      <right style="thin">
        <color auto="1"/>
      </right>
      <top style="hair">
        <color auto="1"/>
      </top>
      <bottom style="medium">
        <color indexed="64"/>
      </bottom>
      <diagonal/>
    </border>
    <border>
      <left style="medium">
        <color indexed="64"/>
      </left>
      <right/>
      <top/>
      <bottom style="medium">
        <color indexed="64"/>
      </bottom>
      <diagonal/>
    </border>
    <border>
      <left/>
      <right/>
      <top style="medium">
        <color auto="1"/>
      </top>
      <bottom style="hair">
        <color auto="1"/>
      </bottom>
      <diagonal/>
    </border>
    <border>
      <left style="medium">
        <color auto="1"/>
      </left>
      <right/>
      <top/>
      <bottom style="hair">
        <color auto="1"/>
      </bottom>
      <diagonal/>
    </border>
    <border>
      <left/>
      <right/>
      <top/>
      <bottom style="hair">
        <color auto="1"/>
      </bottom>
      <diagonal/>
    </border>
    <border>
      <left style="thin">
        <color auto="1"/>
      </left>
      <right style="thin">
        <color auto="1"/>
      </right>
      <top style="medium">
        <color auto="1"/>
      </top>
      <bottom style="medium">
        <color indexed="64"/>
      </bottom>
      <diagonal/>
    </border>
    <border>
      <left style="thin">
        <color auto="1"/>
      </left>
      <right style="thin">
        <color auto="1"/>
      </right>
      <top/>
      <bottom style="medium">
        <color indexed="64"/>
      </bottom>
      <diagonal/>
    </border>
    <border>
      <left/>
      <right style="thin">
        <color auto="1"/>
      </right>
      <top/>
      <bottom style="hair">
        <color auto="1"/>
      </bottom>
      <diagonal/>
    </border>
    <border>
      <left/>
      <right style="medium">
        <color auto="1"/>
      </right>
      <top/>
      <bottom style="hair">
        <color auto="1"/>
      </bottom>
      <diagonal/>
    </border>
    <border>
      <left style="thin">
        <color auto="1"/>
      </left>
      <right style="medium">
        <color auto="1"/>
      </right>
      <top style="medium">
        <color auto="1"/>
      </top>
      <bottom style="medium">
        <color indexed="64"/>
      </bottom>
      <diagonal/>
    </border>
    <border>
      <left style="thin">
        <color auto="1"/>
      </left>
      <right/>
      <top/>
      <bottom style="hair">
        <color auto="1"/>
      </bottom>
      <diagonal/>
    </border>
    <border>
      <left style="medium">
        <color auto="1"/>
      </left>
      <right/>
      <top style="medium">
        <color indexed="64"/>
      </top>
      <bottom style="dotted">
        <color auto="1"/>
      </bottom>
      <diagonal/>
    </border>
    <border>
      <left/>
      <right style="thin">
        <color auto="1"/>
      </right>
      <top style="medium">
        <color indexed="64"/>
      </top>
      <bottom style="dotted">
        <color auto="1"/>
      </bottom>
      <diagonal/>
    </border>
    <border>
      <left style="thin">
        <color auto="1"/>
      </left>
      <right/>
      <top style="medium">
        <color indexed="64"/>
      </top>
      <bottom style="dotted">
        <color auto="1"/>
      </bottom>
      <diagonal/>
    </border>
    <border>
      <left/>
      <right/>
      <top style="medium">
        <color indexed="64"/>
      </top>
      <bottom style="dotted">
        <color auto="1"/>
      </bottom>
      <diagonal/>
    </border>
    <border>
      <left/>
      <right style="medium">
        <color auto="1"/>
      </right>
      <top style="medium">
        <color indexed="64"/>
      </top>
      <bottom style="dotted">
        <color auto="1"/>
      </bottom>
      <diagonal/>
    </border>
    <border>
      <left style="medium">
        <color auto="1"/>
      </left>
      <right/>
      <top style="dotted">
        <color auto="1"/>
      </top>
      <bottom style="medium">
        <color auto="1"/>
      </bottom>
      <diagonal/>
    </border>
    <border>
      <left/>
      <right style="thin">
        <color auto="1"/>
      </right>
      <top style="dotted">
        <color auto="1"/>
      </top>
      <bottom style="medium">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
      <left style="medium">
        <color auto="1"/>
      </left>
      <right/>
      <top style="hair">
        <color auto="1"/>
      </top>
      <bottom style="dotted">
        <color auto="1"/>
      </bottom>
      <diagonal/>
    </border>
    <border>
      <left/>
      <right style="thin">
        <color auto="1"/>
      </right>
      <top style="hair">
        <color auto="1"/>
      </top>
      <bottom style="dotted">
        <color auto="1"/>
      </bottom>
      <diagonal/>
    </border>
    <border>
      <left style="thin">
        <color auto="1"/>
      </left>
      <right/>
      <top style="hair">
        <color auto="1"/>
      </top>
      <bottom style="dotted">
        <color auto="1"/>
      </bottom>
      <diagonal/>
    </border>
    <border>
      <left/>
      <right/>
      <top style="hair">
        <color auto="1"/>
      </top>
      <bottom style="dotted">
        <color auto="1"/>
      </bottom>
      <diagonal/>
    </border>
    <border>
      <left/>
      <right style="medium">
        <color auto="1"/>
      </right>
      <top style="hair">
        <color auto="1"/>
      </top>
      <bottom style="dotted">
        <color auto="1"/>
      </bottom>
      <diagonal/>
    </border>
    <border>
      <left style="thin">
        <color auto="1"/>
      </left>
      <right style="medium">
        <color auto="1"/>
      </right>
      <top/>
      <bottom style="medium">
        <color indexed="64"/>
      </bottom>
      <diagonal/>
    </border>
    <border>
      <left style="thin">
        <color auto="1"/>
      </left>
      <right/>
      <top style="medium">
        <color auto="1"/>
      </top>
      <bottom style="medium">
        <color indexed="64"/>
      </bottom>
      <diagonal/>
    </border>
    <border>
      <left/>
      <right/>
      <top/>
      <bottom style="dashed">
        <color auto="1"/>
      </bottom>
      <diagonal/>
    </border>
    <border>
      <left style="medium">
        <color auto="1"/>
      </left>
      <right/>
      <top/>
      <bottom style="dashed">
        <color auto="1"/>
      </bottom>
      <diagonal/>
    </border>
    <border>
      <left style="medium">
        <color auto="1"/>
      </left>
      <right/>
      <top style="medium">
        <color indexed="64"/>
      </top>
      <bottom style="dashed">
        <color auto="1"/>
      </bottom>
      <diagonal/>
    </border>
    <border>
      <left/>
      <right/>
      <top style="medium">
        <color indexed="64"/>
      </top>
      <bottom style="dashed">
        <color auto="1"/>
      </bottom>
      <diagonal/>
    </border>
    <border>
      <left style="thin">
        <color indexed="64"/>
      </left>
      <right/>
      <top style="dotted">
        <color auto="1"/>
      </top>
      <bottom style="medium">
        <color auto="1"/>
      </bottom>
      <diagonal/>
    </border>
    <border>
      <left style="thin">
        <color auto="1"/>
      </left>
      <right/>
      <top style="medium">
        <color auto="1"/>
      </top>
      <bottom style="dashed">
        <color auto="1"/>
      </bottom>
      <diagonal/>
    </border>
    <border>
      <left/>
      <right style="medium">
        <color auto="1"/>
      </right>
      <top style="medium">
        <color auto="1"/>
      </top>
      <bottom style="dashed">
        <color auto="1"/>
      </bottom>
      <diagonal/>
    </border>
    <border>
      <left style="thin">
        <color auto="1"/>
      </left>
      <right/>
      <top style="dashed">
        <color auto="1"/>
      </top>
      <bottom style="dashed">
        <color auto="1"/>
      </bottom>
      <diagonal/>
    </border>
    <border>
      <left/>
      <right/>
      <top style="dashed">
        <color auto="1"/>
      </top>
      <bottom style="dashed">
        <color auto="1"/>
      </bottom>
      <diagonal/>
    </border>
    <border>
      <left/>
      <right style="medium">
        <color auto="1"/>
      </right>
      <top style="dashed">
        <color auto="1"/>
      </top>
      <bottom style="dashed">
        <color auto="1"/>
      </bottom>
      <diagonal/>
    </border>
    <border>
      <left style="medium">
        <color auto="1"/>
      </left>
      <right/>
      <top style="dotted">
        <color auto="1"/>
      </top>
      <bottom style="dashed">
        <color auto="1"/>
      </bottom>
      <diagonal/>
    </border>
    <border>
      <left/>
      <right style="thin">
        <color auto="1"/>
      </right>
      <top style="dotted">
        <color auto="1"/>
      </top>
      <bottom style="dashed">
        <color auto="1"/>
      </bottom>
      <diagonal/>
    </border>
    <border>
      <left/>
      <right/>
      <top style="dotted">
        <color auto="1"/>
      </top>
      <bottom style="dashed">
        <color auto="1"/>
      </bottom>
      <diagonal/>
    </border>
    <border>
      <left/>
      <right style="medium">
        <color auto="1"/>
      </right>
      <top style="dotted">
        <color auto="1"/>
      </top>
      <bottom style="dashed">
        <color auto="1"/>
      </bottom>
      <diagonal/>
    </border>
  </borders>
  <cellStyleXfs count="4">
    <xf numFmtId="0" fontId="0" fillId="0" borderId="0"/>
    <xf numFmtId="164" fontId="1" fillId="0" borderId="0" applyFont="0" applyFill="0" applyBorder="0" applyAlignment="0" applyProtection="0"/>
    <xf numFmtId="0" fontId="2" fillId="0" borderId="0"/>
    <xf numFmtId="0" fontId="2" fillId="0" borderId="0"/>
  </cellStyleXfs>
  <cellXfs count="276">
    <xf numFmtId="0" fontId="0" fillId="0" borderId="0" xfId="0"/>
    <xf numFmtId="0" fontId="3" fillId="0" borderId="0" xfId="0" applyFont="1"/>
    <xf numFmtId="0" fontId="7" fillId="2" borderId="15" xfId="0" applyFont="1" applyFill="1" applyBorder="1" applyAlignment="1">
      <alignment horizontal="center"/>
    </xf>
    <xf numFmtId="0" fontId="7" fillId="2" borderId="23" xfId="0" applyFont="1" applyFill="1" applyBorder="1" applyAlignment="1">
      <alignment horizontal="center"/>
    </xf>
    <xf numFmtId="0" fontId="7" fillId="2" borderId="12" xfId="0" applyFont="1" applyFill="1" applyBorder="1" applyAlignment="1">
      <alignment horizontal="center"/>
    </xf>
    <xf numFmtId="0" fontId="3" fillId="4" borderId="35" xfId="0" applyFont="1" applyFill="1" applyBorder="1" applyAlignment="1">
      <alignment horizontal="center"/>
    </xf>
    <xf numFmtId="0" fontId="3" fillId="4" borderId="31" xfId="0" applyFont="1" applyFill="1" applyBorder="1" applyAlignment="1">
      <alignment horizontal="center"/>
    </xf>
    <xf numFmtId="0" fontId="7" fillId="2" borderId="5"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0" xfId="0" applyFont="1" applyFill="1" applyBorder="1"/>
    <xf numFmtId="0" fontId="3" fillId="2" borderId="14" xfId="0" applyFont="1" applyFill="1" applyBorder="1" applyAlignment="1">
      <alignment horizontal="center" vertical="center"/>
    </xf>
    <xf numFmtId="0" fontId="3" fillId="0" borderId="0" xfId="0" applyFont="1" applyAlignment="1">
      <alignment horizontal="center"/>
    </xf>
    <xf numFmtId="165" fontId="3" fillId="4" borderId="13" xfId="1" applyNumberFormat="1" applyFont="1" applyFill="1" applyBorder="1" applyAlignment="1">
      <alignment horizontal="center" vertical="center" wrapText="1"/>
    </xf>
    <xf numFmtId="3" fontId="3" fillId="0" borderId="0" xfId="0" applyNumberFormat="1" applyFont="1" applyFill="1" applyBorder="1"/>
    <xf numFmtId="165" fontId="3" fillId="0" borderId="0" xfId="0" applyNumberFormat="1" applyFont="1" applyFill="1" applyBorder="1"/>
    <xf numFmtId="3" fontId="3" fillId="0" borderId="3" xfId="0" applyNumberFormat="1" applyFont="1" applyBorder="1" applyAlignment="1">
      <alignment horizontal="center"/>
    </xf>
    <xf numFmtId="165" fontId="3" fillId="4" borderId="42" xfId="1" applyNumberFormat="1" applyFont="1" applyFill="1" applyBorder="1" applyAlignment="1">
      <alignment horizontal="center" vertical="center" wrapText="1"/>
    </xf>
    <xf numFmtId="3" fontId="3" fillId="2" borderId="1" xfId="0" applyNumberFormat="1" applyFont="1" applyFill="1" applyBorder="1" applyAlignment="1">
      <alignment horizontal="center"/>
    </xf>
    <xf numFmtId="3" fontId="3" fillId="4" borderId="14" xfId="0" applyNumberFormat="1" applyFont="1" applyFill="1" applyBorder="1" applyAlignment="1">
      <alignment horizontal="center"/>
    </xf>
    <xf numFmtId="0" fontId="7" fillId="2" borderId="16" xfId="0" applyFont="1" applyFill="1" applyBorder="1" applyAlignment="1">
      <alignment horizontal="center" vertical="center"/>
    </xf>
    <xf numFmtId="3" fontId="7" fillId="2" borderId="11" xfId="0" applyNumberFormat="1" applyFont="1" applyFill="1" applyBorder="1" applyAlignment="1">
      <alignment horizontal="center"/>
    </xf>
    <xf numFmtId="3" fontId="7" fillId="2" borderId="3" xfId="0" applyNumberFormat="1" applyFont="1" applyFill="1" applyBorder="1" applyAlignment="1">
      <alignment horizontal="center"/>
    </xf>
    <xf numFmtId="3" fontId="7" fillId="4" borderId="1" xfId="0" applyNumberFormat="1" applyFont="1" applyFill="1" applyBorder="1" applyAlignment="1">
      <alignment horizontal="center"/>
    </xf>
    <xf numFmtId="3" fontId="3" fillId="2" borderId="20" xfId="0" applyNumberFormat="1" applyFont="1" applyFill="1" applyBorder="1" applyAlignment="1">
      <alignment horizontal="center"/>
    </xf>
    <xf numFmtId="3" fontId="3" fillId="2" borderId="1" xfId="0" applyNumberFormat="1" applyFont="1" applyFill="1" applyBorder="1" applyAlignment="1">
      <alignment horizontal="center"/>
    </xf>
    <xf numFmtId="0" fontId="11" fillId="0" borderId="0" xfId="0" applyFont="1"/>
    <xf numFmtId="0" fontId="12" fillId="0" borderId="0" xfId="0" applyFont="1"/>
    <xf numFmtId="49" fontId="11" fillId="0" borderId="0" xfId="0" applyNumberFormat="1" applyFont="1" applyAlignment="1">
      <alignment horizontal="right"/>
    </xf>
    <xf numFmtId="0" fontId="13" fillId="0" borderId="0" xfId="0" applyFont="1" applyAlignment="1">
      <alignment vertical="center"/>
    </xf>
    <xf numFmtId="0" fontId="13" fillId="0" borderId="0" xfId="0" applyFont="1" applyAlignment="1">
      <alignment horizontal="left" vertical="center" wrapText="1"/>
    </xf>
    <xf numFmtId="165" fontId="3" fillId="0" borderId="52" xfId="1" applyNumberFormat="1" applyFont="1" applyFill="1" applyBorder="1" applyAlignment="1">
      <alignment horizontal="center" vertical="center" wrapText="1"/>
    </xf>
    <xf numFmtId="165" fontId="3" fillId="4" borderId="52" xfId="1" applyNumberFormat="1" applyFont="1" applyFill="1" applyBorder="1" applyAlignment="1">
      <alignment horizontal="center" vertical="center" wrapText="1"/>
    </xf>
    <xf numFmtId="165" fontId="3" fillId="0" borderId="50" xfId="1" applyNumberFormat="1" applyFont="1" applyFill="1" applyBorder="1" applyAlignment="1">
      <alignment horizontal="center" vertical="center" wrapText="1"/>
    </xf>
    <xf numFmtId="165" fontId="3" fillId="0" borderId="33" xfId="1" applyNumberFormat="1" applyFont="1" applyFill="1" applyBorder="1" applyAlignment="1">
      <alignment horizontal="center" vertical="center" wrapText="1"/>
    </xf>
    <xf numFmtId="165" fontId="3" fillId="4" borderId="51" xfId="1" applyNumberFormat="1" applyFont="1" applyFill="1" applyBorder="1" applyAlignment="1">
      <alignment horizontal="center" vertical="center" wrapText="1"/>
    </xf>
    <xf numFmtId="0" fontId="7" fillId="5" borderId="52" xfId="0" applyFont="1" applyFill="1" applyBorder="1" applyAlignment="1">
      <alignment horizontal="center" vertical="center"/>
    </xf>
    <xf numFmtId="0" fontId="7" fillId="5" borderId="49" xfId="0" applyFont="1" applyFill="1" applyBorder="1" applyAlignment="1">
      <alignment vertical="center"/>
    </xf>
    <xf numFmtId="0" fontId="7" fillId="5" borderId="33" xfId="0" applyFont="1" applyFill="1" applyBorder="1" applyAlignment="1">
      <alignment horizontal="center" vertical="center"/>
    </xf>
    <xf numFmtId="165" fontId="3" fillId="5" borderId="52" xfId="1" applyNumberFormat="1" applyFont="1" applyFill="1" applyBorder="1" applyAlignment="1">
      <alignment horizontal="center" vertical="center" wrapText="1"/>
    </xf>
    <xf numFmtId="0" fontId="7" fillId="5" borderId="46" xfId="0" applyFont="1" applyFill="1" applyBorder="1" applyAlignment="1">
      <alignment horizontal="center" vertical="center"/>
    </xf>
    <xf numFmtId="0" fontId="7" fillId="5" borderId="47" xfId="0" applyFont="1" applyFill="1" applyBorder="1" applyAlignment="1">
      <alignment horizontal="center" vertical="center" wrapText="1"/>
    </xf>
    <xf numFmtId="3" fontId="3" fillId="4" borderId="42" xfId="0" applyNumberFormat="1" applyFont="1" applyFill="1" applyBorder="1" applyAlignment="1">
      <alignment horizontal="center" vertical="center"/>
    </xf>
    <xf numFmtId="0" fontId="3" fillId="2" borderId="4" xfId="0" applyFont="1" applyFill="1" applyBorder="1" applyAlignment="1">
      <alignment horizontal="center" vertical="center"/>
    </xf>
    <xf numFmtId="3" fontId="3" fillId="4" borderId="14" xfId="0" applyNumberFormat="1" applyFont="1" applyFill="1" applyBorder="1" applyAlignment="1">
      <alignment horizontal="center"/>
    </xf>
    <xf numFmtId="0" fontId="7" fillId="5" borderId="44" xfId="0" applyFont="1" applyFill="1" applyBorder="1" applyAlignment="1">
      <alignment horizontal="center" vertical="center"/>
    </xf>
    <xf numFmtId="0" fontId="7" fillId="5" borderId="45" xfId="0" applyFont="1" applyFill="1" applyBorder="1" applyAlignment="1">
      <alignment vertical="center"/>
    </xf>
    <xf numFmtId="0" fontId="7" fillId="5" borderId="48" xfId="0" applyFont="1" applyFill="1" applyBorder="1" applyAlignment="1">
      <alignment horizontal="center" vertical="center"/>
    </xf>
    <xf numFmtId="0" fontId="3" fillId="0" borderId="0" xfId="0" applyFont="1" applyBorder="1"/>
    <xf numFmtId="0" fontId="3" fillId="0" borderId="56" xfId="0" applyFont="1" applyBorder="1"/>
    <xf numFmtId="0" fontId="3" fillId="0" borderId="28" xfId="0" applyFont="1" applyBorder="1"/>
    <xf numFmtId="0" fontId="14" fillId="5" borderId="33" xfId="0" applyFont="1" applyFill="1" applyBorder="1" applyAlignment="1">
      <alignment horizontal="right" vertical="center"/>
    </xf>
    <xf numFmtId="165" fontId="15" fillId="0" borderId="33" xfId="1" applyNumberFormat="1" applyFont="1" applyFill="1" applyBorder="1" applyAlignment="1">
      <alignment horizontal="center" vertical="center" wrapText="1"/>
    </xf>
    <xf numFmtId="165" fontId="15" fillId="4" borderId="34" xfId="1" applyNumberFormat="1" applyFont="1" applyFill="1" applyBorder="1" applyAlignment="1">
      <alignment horizontal="center" vertical="center" wrapText="1"/>
    </xf>
    <xf numFmtId="165" fontId="15" fillId="4" borderId="0" xfId="1" applyNumberFormat="1" applyFont="1" applyFill="1" applyBorder="1" applyAlignment="1">
      <alignment horizontal="center" vertical="center" wrapText="1"/>
    </xf>
    <xf numFmtId="0" fontId="7" fillId="6" borderId="33" xfId="0" applyFont="1" applyFill="1" applyBorder="1" applyAlignment="1">
      <alignment horizontal="center" vertical="center"/>
    </xf>
    <xf numFmtId="0" fontId="14" fillId="6" borderId="53" xfId="0" applyFont="1" applyFill="1" applyBorder="1" applyAlignment="1">
      <alignment horizontal="right" vertical="center"/>
    </xf>
    <xf numFmtId="3" fontId="3" fillId="0" borderId="14" xfId="0" applyNumberFormat="1" applyFont="1" applyBorder="1" applyAlignment="1">
      <alignment horizontal="center"/>
    </xf>
    <xf numFmtId="3" fontId="3" fillId="2" borderId="5" xfId="0" applyNumberFormat="1" applyFont="1" applyFill="1" applyBorder="1" applyAlignment="1">
      <alignment horizontal="center"/>
    </xf>
    <xf numFmtId="3" fontId="3" fillId="2" borderId="14" xfId="0" applyNumberFormat="1" applyFont="1" applyFill="1" applyBorder="1" applyAlignment="1">
      <alignment horizontal="center"/>
    </xf>
    <xf numFmtId="0" fontId="7" fillId="5" borderId="59" xfId="0" applyFont="1" applyFill="1" applyBorder="1" applyAlignment="1">
      <alignment horizontal="center" vertical="center"/>
    </xf>
    <xf numFmtId="0" fontId="7" fillId="5" borderId="62" xfId="0" applyFont="1" applyFill="1" applyBorder="1" applyAlignment="1">
      <alignment vertical="center"/>
    </xf>
    <xf numFmtId="165" fontId="3" fillId="0" borderId="59" xfId="1" applyNumberFormat="1" applyFont="1" applyFill="1" applyBorder="1" applyAlignment="1">
      <alignment horizontal="center" vertical="center" wrapText="1"/>
    </xf>
    <xf numFmtId="165" fontId="3" fillId="4" borderId="59" xfId="1" applyNumberFormat="1" applyFont="1" applyFill="1" applyBorder="1" applyAlignment="1">
      <alignment horizontal="center" vertical="center" wrapText="1"/>
    </xf>
    <xf numFmtId="165" fontId="3" fillId="5" borderId="59" xfId="1" applyNumberFormat="1" applyFont="1" applyFill="1" applyBorder="1" applyAlignment="1">
      <alignment horizontal="center" vertical="center" wrapText="1"/>
    </xf>
    <xf numFmtId="165" fontId="3" fillId="4" borderId="63" xfId="1" applyNumberFormat="1" applyFont="1" applyFill="1" applyBorder="1" applyAlignment="1">
      <alignment horizontal="center" vertical="center" wrapText="1"/>
    </xf>
    <xf numFmtId="0" fontId="7" fillId="5" borderId="60" xfId="0" applyFont="1" applyFill="1" applyBorder="1" applyAlignment="1">
      <alignment horizontal="center" vertical="center"/>
    </xf>
    <xf numFmtId="0" fontId="7" fillId="5" borderId="64" xfId="0" applyFont="1" applyFill="1" applyBorder="1" applyAlignment="1">
      <alignment horizontal="center" vertical="center" wrapText="1"/>
    </xf>
    <xf numFmtId="165" fontId="3" fillId="0" borderId="65" xfId="1" applyNumberFormat="1" applyFont="1" applyFill="1" applyBorder="1" applyAlignment="1">
      <alignment horizontal="center" vertical="center" wrapText="1"/>
    </xf>
    <xf numFmtId="0" fontId="7" fillId="5" borderId="66" xfId="0" applyFont="1" applyFill="1" applyBorder="1" applyAlignment="1">
      <alignment horizontal="center" vertical="center"/>
    </xf>
    <xf numFmtId="0" fontId="7" fillId="5" borderId="67" xfId="0" applyFont="1" applyFill="1" applyBorder="1" applyAlignment="1">
      <alignment vertical="center"/>
    </xf>
    <xf numFmtId="165" fontId="3" fillId="0" borderId="68" xfId="1" applyNumberFormat="1" applyFont="1" applyFill="1" applyBorder="1" applyAlignment="1">
      <alignment horizontal="center" vertical="center" wrapText="1"/>
    </xf>
    <xf numFmtId="165" fontId="3" fillId="4" borderId="69" xfId="1" applyNumberFormat="1" applyFont="1" applyFill="1" applyBorder="1" applyAlignment="1">
      <alignment horizontal="center" vertical="center" wrapText="1"/>
    </xf>
    <xf numFmtId="165" fontId="3" fillId="5" borderId="69" xfId="1" applyNumberFormat="1" applyFont="1" applyFill="1" applyBorder="1" applyAlignment="1">
      <alignment horizontal="center" vertical="center" wrapText="1"/>
    </xf>
    <xf numFmtId="165" fontId="3" fillId="4" borderId="70" xfId="1" applyNumberFormat="1" applyFont="1" applyFill="1" applyBorder="1" applyAlignment="1">
      <alignment horizontal="center" vertical="center" wrapText="1"/>
    </xf>
    <xf numFmtId="0" fontId="7" fillId="5" borderId="71" xfId="0" applyFont="1" applyFill="1" applyBorder="1" applyAlignment="1">
      <alignment horizontal="center" vertical="center"/>
    </xf>
    <xf numFmtId="165" fontId="3" fillId="0" borderId="73" xfId="1" applyNumberFormat="1" applyFont="1" applyFill="1" applyBorder="1" applyAlignment="1">
      <alignment horizontal="center" vertical="center" wrapText="1"/>
    </xf>
    <xf numFmtId="165" fontId="3" fillId="4" borderId="73" xfId="1" applyNumberFormat="1" applyFont="1" applyFill="1" applyBorder="1" applyAlignment="1">
      <alignment horizontal="center" vertical="center" wrapText="1"/>
    </xf>
    <xf numFmtId="165" fontId="3" fillId="5" borderId="73" xfId="1" applyNumberFormat="1" applyFont="1" applyFill="1" applyBorder="1" applyAlignment="1">
      <alignment horizontal="center" vertical="center" wrapText="1"/>
    </xf>
    <xf numFmtId="165" fontId="3" fillId="4" borderId="74" xfId="1" applyNumberFormat="1" applyFont="1" applyFill="1" applyBorder="1" applyAlignment="1">
      <alignment horizontal="center" vertical="center" wrapText="1"/>
    </xf>
    <xf numFmtId="0" fontId="7" fillId="5" borderId="75" xfId="0" applyFont="1" applyFill="1" applyBorder="1" applyAlignment="1">
      <alignment horizontal="center" vertical="center"/>
    </xf>
    <xf numFmtId="0" fontId="7" fillId="5" borderId="76" xfId="0" applyFont="1" applyFill="1" applyBorder="1" applyAlignment="1">
      <alignment vertical="center"/>
    </xf>
    <xf numFmtId="165" fontId="3" fillId="0" borderId="77" xfId="1" applyNumberFormat="1" applyFont="1" applyFill="1" applyBorder="1" applyAlignment="1">
      <alignment horizontal="center" vertical="center" wrapText="1"/>
    </xf>
    <xf numFmtId="165" fontId="3" fillId="4" borderId="78" xfId="1" applyNumberFormat="1" applyFont="1" applyFill="1" applyBorder="1" applyAlignment="1">
      <alignment horizontal="center" vertical="center" wrapText="1"/>
    </xf>
    <xf numFmtId="165" fontId="3" fillId="5" borderId="78" xfId="1" applyNumberFormat="1" applyFont="1" applyFill="1" applyBorder="1" applyAlignment="1">
      <alignment horizontal="center" vertical="center" wrapText="1"/>
    </xf>
    <xf numFmtId="165" fontId="3" fillId="4" borderId="79" xfId="1" applyNumberFormat="1" applyFont="1" applyFill="1" applyBorder="1" applyAlignment="1">
      <alignment horizontal="center" vertical="center" wrapText="1"/>
    </xf>
    <xf numFmtId="165" fontId="3" fillId="0" borderId="78" xfId="1" applyNumberFormat="1" applyFont="1" applyFill="1" applyBorder="1" applyAlignment="1">
      <alignment horizontal="center" vertical="center" wrapText="1"/>
    </xf>
    <xf numFmtId="0" fontId="14" fillId="5" borderId="34" xfId="0" applyFont="1" applyFill="1" applyBorder="1" applyAlignment="1">
      <alignment horizontal="center" vertical="center"/>
    </xf>
    <xf numFmtId="0" fontId="14" fillId="5" borderId="33" xfId="0" applyFont="1" applyFill="1" applyBorder="1" applyAlignment="1">
      <alignment horizontal="center" vertical="center"/>
    </xf>
    <xf numFmtId="0" fontId="17" fillId="0" borderId="0" xfId="0" applyFont="1"/>
    <xf numFmtId="0" fontId="15" fillId="0" borderId="0" xfId="0" applyFont="1"/>
    <xf numFmtId="0" fontId="7" fillId="6" borderId="58" xfId="0" applyFont="1" applyFill="1" applyBorder="1" applyAlignment="1">
      <alignment horizontal="center" vertical="center"/>
    </xf>
    <xf numFmtId="165" fontId="3" fillId="6" borderId="59" xfId="1" applyNumberFormat="1" applyFont="1" applyFill="1" applyBorder="1" applyAlignment="1">
      <alignment horizontal="center" vertical="center" wrapText="1"/>
    </xf>
    <xf numFmtId="0" fontId="7" fillId="6" borderId="61" xfId="0" applyFont="1" applyFill="1" applyBorder="1" applyAlignment="1">
      <alignment horizontal="center" vertical="center"/>
    </xf>
    <xf numFmtId="0" fontId="7" fillId="6" borderId="80" xfId="0" applyFont="1" applyFill="1" applyBorder="1" applyAlignment="1">
      <alignment horizontal="center" vertical="center" wrapText="1"/>
    </xf>
    <xf numFmtId="0" fontId="7" fillId="6" borderId="75" xfId="0" applyFont="1" applyFill="1" applyBorder="1" applyAlignment="1">
      <alignment horizontal="center" vertical="center"/>
    </xf>
    <xf numFmtId="165" fontId="3" fillId="6" borderId="78" xfId="1" applyNumberFormat="1" applyFont="1" applyFill="1" applyBorder="1" applyAlignment="1">
      <alignment horizontal="center" vertical="center" wrapText="1"/>
    </xf>
    <xf numFmtId="0" fontId="7" fillId="6" borderId="71" xfId="0" applyFont="1" applyFill="1" applyBorder="1" applyAlignment="1">
      <alignment horizontal="center" vertical="center"/>
    </xf>
    <xf numFmtId="165" fontId="3" fillId="6" borderId="73" xfId="1" applyNumberFormat="1" applyFont="1" applyFill="1" applyBorder="1" applyAlignment="1">
      <alignment horizontal="center" vertical="center" wrapText="1"/>
    </xf>
    <xf numFmtId="0" fontId="7" fillId="5" borderId="72" xfId="0" applyFont="1" applyFill="1" applyBorder="1" applyAlignment="1">
      <alignment horizontal="right" vertical="center"/>
    </xf>
    <xf numFmtId="3" fontId="3" fillId="2" borderId="3" xfId="0" applyNumberFormat="1" applyFont="1" applyFill="1" applyBorder="1" applyAlignment="1">
      <alignment horizontal="center"/>
    </xf>
    <xf numFmtId="167" fontId="15" fillId="4" borderId="34" xfId="1" applyNumberFormat="1" applyFont="1" applyFill="1" applyBorder="1" applyAlignment="1">
      <alignment horizontal="center" vertical="center" wrapText="1"/>
    </xf>
    <xf numFmtId="0" fontId="8" fillId="2" borderId="27" xfId="0" applyFont="1" applyFill="1" applyBorder="1" applyAlignment="1">
      <alignment vertical="center"/>
    </xf>
    <xf numFmtId="0" fontId="8" fillId="2" borderId="33" xfId="0" applyFont="1" applyFill="1" applyBorder="1" applyAlignment="1">
      <alignment vertical="center"/>
    </xf>
    <xf numFmtId="0" fontId="7" fillId="5" borderId="22" xfId="0" applyFont="1" applyFill="1" applyBorder="1" applyAlignment="1">
      <alignment horizontal="center" vertical="center"/>
    </xf>
    <xf numFmtId="0" fontId="7" fillId="5" borderId="43" xfId="0" applyFont="1" applyFill="1" applyBorder="1" applyAlignment="1">
      <alignment vertical="center"/>
    </xf>
    <xf numFmtId="165" fontId="3" fillId="0" borderId="0" xfId="1" applyNumberFormat="1" applyFont="1" applyFill="1" applyBorder="1" applyAlignment="1">
      <alignment horizontal="center" vertical="center" wrapText="1"/>
    </xf>
    <xf numFmtId="165" fontId="3" fillId="4" borderId="0" xfId="1" applyNumberFormat="1" applyFont="1" applyFill="1" applyBorder="1" applyAlignment="1">
      <alignment horizontal="center" vertical="center" wrapText="1"/>
    </xf>
    <xf numFmtId="165" fontId="3" fillId="5" borderId="0" xfId="1" applyNumberFormat="1" applyFont="1" applyFill="1" applyBorder="1" applyAlignment="1">
      <alignment horizontal="center" vertical="center" wrapText="1"/>
    </xf>
    <xf numFmtId="165" fontId="3" fillId="4" borderId="20" xfId="1"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3" fillId="0" borderId="33" xfId="0" applyFont="1" applyBorder="1"/>
    <xf numFmtId="0" fontId="3" fillId="2" borderId="60" xfId="0" applyFont="1" applyFill="1" applyBorder="1" applyAlignment="1">
      <alignment horizontal="center" vertical="center"/>
    </xf>
    <xf numFmtId="168" fontId="7" fillId="2" borderId="60" xfId="0" applyNumberFormat="1" applyFont="1" applyFill="1" applyBorder="1" applyAlignment="1">
      <alignment horizontal="center"/>
    </xf>
    <xf numFmtId="0" fontId="8" fillId="6" borderId="56" xfId="0" applyFont="1" applyFill="1" applyBorder="1" applyAlignment="1">
      <alignment horizontal="center" vertical="center" wrapText="1"/>
    </xf>
    <xf numFmtId="0" fontId="8" fillId="6" borderId="82" xfId="0" applyFont="1" applyFill="1" applyBorder="1" applyAlignment="1">
      <alignment horizontal="left" vertical="center" wrapText="1"/>
    </xf>
    <xf numFmtId="0" fontId="8" fillId="6" borderId="83" xfId="0" applyFont="1" applyFill="1" applyBorder="1" applyAlignment="1">
      <alignment horizontal="center" vertical="center" wrapText="1"/>
    </xf>
    <xf numFmtId="0" fontId="8" fillId="6" borderId="84" xfId="0" applyFont="1" applyFill="1" applyBorder="1" applyAlignment="1">
      <alignment horizontal="center" vertical="center" wrapText="1"/>
    </xf>
    <xf numFmtId="0" fontId="8" fillId="6" borderId="85" xfId="0" applyFont="1" applyFill="1" applyBorder="1" applyAlignment="1">
      <alignment horizontal="left" vertical="center" wrapText="1"/>
    </xf>
    <xf numFmtId="0" fontId="7" fillId="6" borderId="59" xfId="0" applyFont="1" applyFill="1" applyBorder="1" applyAlignment="1">
      <alignment vertical="center"/>
    </xf>
    <xf numFmtId="0" fontId="7" fillId="6" borderId="78" xfId="0" applyFont="1" applyFill="1" applyBorder="1" applyAlignment="1">
      <alignment vertical="center"/>
    </xf>
    <xf numFmtId="0" fontId="7" fillId="6" borderId="73" xfId="0" applyFont="1" applyFill="1" applyBorder="1" applyAlignment="1">
      <alignment horizontal="right" vertical="center"/>
    </xf>
    <xf numFmtId="165" fontId="3" fillId="0" borderId="86" xfId="1" applyNumberFormat="1" applyFont="1" applyFill="1" applyBorder="1" applyAlignment="1">
      <alignment horizontal="center" vertical="center" wrapText="1"/>
    </xf>
    <xf numFmtId="0" fontId="8" fillId="6" borderId="28" xfId="0" applyFont="1" applyFill="1" applyBorder="1" applyAlignment="1">
      <alignment horizontal="right" vertical="center" wrapText="1"/>
    </xf>
    <xf numFmtId="0" fontId="7" fillId="0" borderId="85" xfId="0" applyFont="1" applyFill="1" applyBorder="1" applyAlignment="1">
      <alignment horizontal="center" vertical="center"/>
    </xf>
    <xf numFmtId="0" fontId="7" fillId="0" borderId="90" xfId="0" applyFont="1" applyFill="1" applyBorder="1" applyAlignment="1">
      <alignment horizontal="center" vertical="center"/>
    </xf>
    <xf numFmtId="0" fontId="7" fillId="0" borderId="28" xfId="0" applyFont="1" applyFill="1" applyBorder="1" applyAlignment="1">
      <alignment horizontal="center" vertical="center"/>
    </xf>
    <xf numFmtId="0" fontId="7" fillId="0" borderId="88" xfId="0" applyFont="1" applyFill="1" applyBorder="1" applyAlignment="1">
      <alignment horizontal="center" vertical="center" wrapText="1"/>
    </xf>
    <xf numFmtId="0" fontId="7" fillId="0" borderId="91"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5" borderId="92" xfId="0" applyFont="1" applyFill="1" applyBorder="1" applyAlignment="1">
      <alignment horizontal="center" vertical="center"/>
    </xf>
    <xf numFmtId="0" fontId="7" fillId="5" borderId="93" xfId="0" applyFont="1" applyFill="1" applyBorder="1" applyAlignment="1">
      <alignment vertical="center"/>
    </xf>
    <xf numFmtId="165" fontId="3" fillId="0" borderId="94" xfId="1" applyNumberFormat="1" applyFont="1" applyFill="1" applyBorder="1" applyAlignment="1">
      <alignment horizontal="center" vertical="center" wrapText="1"/>
    </xf>
    <xf numFmtId="165" fontId="3" fillId="4" borderId="94" xfId="1" applyNumberFormat="1" applyFont="1" applyFill="1" applyBorder="1" applyAlignment="1">
      <alignment horizontal="center" vertical="center" wrapText="1"/>
    </xf>
    <xf numFmtId="165" fontId="3" fillId="4" borderId="95" xfId="1" applyNumberFormat="1" applyFont="1" applyFill="1" applyBorder="1" applyAlignment="1">
      <alignment horizontal="center" vertical="center" wrapText="1"/>
    </xf>
    <xf numFmtId="0" fontId="3" fillId="0" borderId="87" xfId="0" applyFont="1" applyFill="1" applyBorder="1" applyAlignment="1">
      <alignment horizontal="center" vertical="center"/>
    </xf>
    <xf numFmtId="0" fontId="3" fillId="0" borderId="89" xfId="0" applyFont="1" applyFill="1" applyBorder="1" applyAlignment="1">
      <alignment horizontal="center" vertical="center"/>
    </xf>
    <xf numFmtId="0" fontId="3" fillId="0" borderId="40" xfId="0" applyFont="1" applyFill="1" applyBorder="1" applyAlignment="1">
      <alignment horizontal="center" vertical="center"/>
    </xf>
    <xf numFmtId="165" fontId="3" fillId="6" borderId="85" xfId="1" applyNumberFormat="1" applyFont="1" applyFill="1" applyBorder="1" applyAlignment="1">
      <alignment horizontal="center" vertical="center" wrapText="1"/>
    </xf>
    <xf numFmtId="165" fontId="3" fillId="6" borderId="90" xfId="1" applyNumberFormat="1" applyFont="1" applyFill="1" applyBorder="1" applyAlignment="1">
      <alignment horizontal="center" vertical="center" wrapText="1"/>
    </xf>
    <xf numFmtId="165" fontId="3" fillId="6" borderId="28" xfId="0" applyNumberFormat="1" applyFont="1" applyFill="1" applyBorder="1" applyAlignment="1">
      <alignment horizontal="center" vertical="center"/>
    </xf>
    <xf numFmtId="0" fontId="8" fillId="7" borderId="84" xfId="0" applyFont="1" applyFill="1" applyBorder="1" applyAlignment="1">
      <alignment horizontal="center" vertical="center" wrapText="1"/>
    </xf>
    <xf numFmtId="0" fontId="8" fillId="7" borderId="85" xfId="0" applyFont="1" applyFill="1" applyBorder="1" applyAlignment="1">
      <alignment horizontal="left" vertical="center" wrapText="1"/>
    </xf>
    <xf numFmtId="0" fontId="8" fillId="7" borderId="83" xfId="0" applyFont="1" applyFill="1" applyBorder="1" applyAlignment="1">
      <alignment horizontal="center" vertical="center" wrapText="1"/>
    </xf>
    <xf numFmtId="0" fontId="8" fillId="7" borderId="82" xfId="0" applyFont="1" applyFill="1" applyBorder="1" applyAlignment="1">
      <alignment horizontal="left" vertical="center" wrapText="1"/>
    </xf>
    <xf numFmtId="0" fontId="8" fillId="7" borderId="56" xfId="0" applyFont="1" applyFill="1" applyBorder="1" applyAlignment="1">
      <alignment horizontal="center" vertical="center" wrapText="1"/>
    </xf>
    <xf numFmtId="0" fontId="8" fillId="7" borderId="28" xfId="0" applyFont="1" applyFill="1" applyBorder="1" applyAlignment="1">
      <alignment horizontal="right" vertical="center" wrapText="1"/>
    </xf>
    <xf numFmtId="0" fontId="7" fillId="7" borderId="58" xfId="0" applyFont="1" applyFill="1" applyBorder="1" applyAlignment="1">
      <alignment horizontal="center" vertical="center"/>
    </xf>
    <xf numFmtId="0" fontId="7" fillId="7" borderId="59" xfId="0" applyFont="1" applyFill="1" applyBorder="1" applyAlignment="1">
      <alignment vertical="center"/>
    </xf>
    <xf numFmtId="0" fontId="7" fillId="7" borderId="75" xfId="0" applyFont="1" applyFill="1" applyBorder="1" applyAlignment="1">
      <alignment horizontal="center" vertical="center"/>
    </xf>
    <xf numFmtId="0" fontId="7" fillId="7" borderId="78" xfId="0" applyFont="1" applyFill="1" applyBorder="1" applyAlignment="1">
      <alignment vertical="center"/>
    </xf>
    <xf numFmtId="0" fontId="7" fillId="7" borderId="71" xfId="0" applyFont="1" applyFill="1" applyBorder="1" applyAlignment="1">
      <alignment horizontal="center" vertical="center"/>
    </xf>
    <xf numFmtId="0" fontId="7" fillId="7" borderId="73" xfId="0" applyFont="1" applyFill="1" applyBorder="1" applyAlignment="1">
      <alignment horizontal="right" vertical="center"/>
    </xf>
    <xf numFmtId="0" fontId="7" fillId="7" borderId="61" xfId="0" applyFont="1" applyFill="1" applyBorder="1" applyAlignment="1">
      <alignment horizontal="center" vertical="center"/>
    </xf>
    <xf numFmtId="0" fontId="7" fillId="7" borderId="80" xfId="0" applyFont="1" applyFill="1" applyBorder="1" applyAlignment="1">
      <alignment horizontal="center" vertical="center" wrapText="1"/>
    </xf>
    <xf numFmtId="165" fontId="3" fillId="7" borderId="28" xfId="0" applyNumberFormat="1" applyFont="1" applyFill="1" applyBorder="1" applyAlignment="1">
      <alignment horizontal="center" vertical="center"/>
    </xf>
    <xf numFmtId="165" fontId="3" fillId="7" borderId="59" xfId="1" applyNumberFormat="1" applyFont="1" applyFill="1" applyBorder="1" applyAlignment="1">
      <alignment horizontal="center" vertical="center" wrapText="1"/>
    </xf>
    <xf numFmtId="165" fontId="3" fillId="7" borderId="78" xfId="1" applyNumberFormat="1" applyFont="1" applyFill="1" applyBorder="1" applyAlignment="1">
      <alignment horizontal="center" vertical="center" wrapText="1"/>
    </xf>
    <xf numFmtId="165" fontId="3" fillId="7" borderId="73" xfId="1" applyNumberFormat="1" applyFont="1" applyFill="1" applyBorder="1" applyAlignment="1">
      <alignment horizontal="center" vertical="center" wrapText="1"/>
    </xf>
    <xf numFmtId="0" fontId="14" fillId="7" borderId="53" xfId="0" applyFont="1" applyFill="1" applyBorder="1" applyAlignment="1">
      <alignment horizontal="right" vertical="center"/>
    </xf>
    <xf numFmtId="0" fontId="7" fillId="7" borderId="33" xfId="0" applyFont="1" applyFill="1" applyBorder="1" applyAlignment="1">
      <alignment horizontal="center" vertical="center"/>
    </xf>
    <xf numFmtId="0" fontId="3" fillId="0" borderId="0" xfId="0" applyFont="1" applyAlignment="1">
      <alignment horizontal="left"/>
    </xf>
    <xf numFmtId="165" fontId="7" fillId="0" borderId="85" xfId="0" applyNumberFormat="1" applyFont="1" applyFill="1" applyBorder="1" applyAlignment="1">
      <alignment horizontal="center" vertical="center"/>
    </xf>
    <xf numFmtId="165" fontId="7" fillId="0" borderId="28" xfId="0" applyNumberFormat="1" applyFont="1" applyFill="1" applyBorder="1" applyAlignment="1">
      <alignment horizontal="center" vertical="center"/>
    </xf>
    <xf numFmtId="165" fontId="7" fillId="0" borderId="90" xfId="0" applyNumberFormat="1" applyFont="1" applyFill="1" applyBorder="1" applyAlignment="1">
      <alignment horizontal="center" vertical="center"/>
    </xf>
    <xf numFmtId="0" fontId="19" fillId="0" borderId="0" xfId="0" applyFont="1" applyFill="1" applyBorder="1"/>
    <xf numFmtId="0" fontId="19" fillId="0" borderId="0" xfId="0" applyFont="1"/>
    <xf numFmtId="0" fontId="8" fillId="5" borderId="24" xfId="0" applyFont="1" applyFill="1" applyBorder="1" applyAlignment="1">
      <alignment horizontal="center" vertical="center" wrapText="1"/>
    </xf>
    <xf numFmtId="0" fontId="8" fillId="5" borderId="26" xfId="0" applyFont="1" applyFill="1" applyBorder="1" applyAlignment="1">
      <alignment horizontal="center" vertical="center" wrapText="1"/>
    </xf>
    <xf numFmtId="0" fontId="8" fillId="5" borderId="44"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8" fillId="5" borderId="54" xfId="0" applyFont="1" applyFill="1" applyBorder="1" applyAlignment="1">
      <alignment horizontal="center" vertical="center" wrapText="1"/>
    </xf>
    <xf numFmtId="0" fontId="8" fillId="5" borderId="55" xfId="0" applyFont="1" applyFill="1" applyBorder="1" applyAlignment="1">
      <alignment horizontal="center" vertical="center" wrapText="1"/>
    </xf>
    <xf numFmtId="0" fontId="14" fillId="5" borderId="24" xfId="0" applyFont="1" applyFill="1" applyBorder="1" applyAlignment="1">
      <alignment horizontal="center" vertical="center"/>
    </xf>
    <xf numFmtId="0" fontId="14" fillId="5" borderId="26" xfId="0" applyFont="1" applyFill="1" applyBorder="1" applyAlignment="1">
      <alignment horizontal="center" vertical="center"/>
    </xf>
    <xf numFmtId="0" fontId="8" fillId="6" borderId="24" xfId="0" applyFont="1" applyFill="1" applyBorder="1" applyAlignment="1">
      <alignment horizontal="center" vertical="center" wrapText="1"/>
    </xf>
    <xf numFmtId="0" fontId="8" fillId="6" borderId="26"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7" fillId="2" borderId="24"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26"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0"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37" xfId="0" applyFont="1" applyFill="1" applyBorder="1" applyAlignment="1">
      <alignment horizontal="center" vertical="center"/>
    </xf>
    <xf numFmtId="0" fontId="7" fillId="5" borderId="24" xfId="0" applyFont="1" applyFill="1" applyBorder="1" applyAlignment="1">
      <alignment horizontal="center" vertical="center"/>
    </xf>
    <xf numFmtId="0" fontId="7" fillId="5" borderId="25" xfId="0" applyFont="1" applyFill="1" applyBorder="1" applyAlignment="1">
      <alignment horizontal="center" vertical="center"/>
    </xf>
    <xf numFmtId="0" fontId="7" fillId="5" borderId="26" xfId="0" applyFont="1" applyFill="1" applyBorder="1" applyAlignment="1">
      <alignment horizontal="center" vertical="center"/>
    </xf>
    <xf numFmtId="0" fontId="7" fillId="6" borderId="20" xfId="0" applyFont="1" applyFill="1" applyBorder="1" applyAlignment="1">
      <alignment horizontal="center" vertical="center"/>
    </xf>
    <xf numFmtId="0" fontId="7" fillId="6" borderId="29" xfId="0" applyFont="1" applyFill="1" applyBorder="1" applyAlignment="1">
      <alignment horizontal="center" vertical="center"/>
    </xf>
    <xf numFmtId="0" fontId="8" fillId="5" borderId="25" xfId="0" applyFont="1" applyFill="1" applyBorder="1" applyAlignment="1">
      <alignment horizontal="center" vertical="center" wrapText="1"/>
    </xf>
    <xf numFmtId="0" fontId="8" fillId="5" borderId="48" xfId="0" applyFont="1" applyFill="1" applyBorder="1" applyAlignment="1">
      <alignment horizontal="center" vertical="center" wrapText="1"/>
    </xf>
    <xf numFmtId="0" fontId="8" fillId="5" borderId="49"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56" xfId="0" applyFont="1" applyFill="1" applyBorder="1" applyAlignment="1">
      <alignment horizontal="center" vertical="center" wrapText="1"/>
    </xf>
    <xf numFmtId="0" fontId="8" fillId="6" borderId="2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8" fillId="6" borderId="29" xfId="0" applyFont="1" applyFill="1" applyBorder="1" applyAlignment="1">
      <alignment horizontal="center" vertical="center" wrapText="1"/>
    </xf>
    <xf numFmtId="3" fontId="10" fillId="2" borderId="17" xfId="0" applyNumberFormat="1" applyFont="1" applyFill="1" applyBorder="1" applyAlignment="1">
      <alignment horizontal="center" vertical="center"/>
    </xf>
    <xf numFmtId="3" fontId="10" fillId="2" borderId="19" xfId="0" applyNumberFormat="1" applyFont="1" applyFill="1" applyBorder="1" applyAlignment="1">
      <alignment horizontal="center" vertical="center"/>
    </xf>
    <xf numFmtId="3" fontId="10" fillId="2" borderId="22" xfId="0" applyNumberFormat="1" applyFont="1" applyFill="1" applyBorder="1" applyAlignment="1">
      <alignment horizontal="center" vertical="center"/>
    </xf>
    <xf numFmtId="3" fontId="10" fillId="2" borderId="20" xfId="0" applyNumberFormat="1" applyFont="1" applyFill="1" applyBorder="1" applyAlignment="1">
      <alignment horizontal="center" vertical="center"/>
    </xf>
    <xf numFmtId="3" fontId="10" fillId="2" borderId="56" xfId="0" applyNumberFormat="1" applyFont="1" applyFill="1" applyBorder="1" applyAlignment="1">
      <alignment horizontal="center" vertical="center"/>
    </xf>
    <xf numFmtId="3" fontId="10" fillId="2" borderId="29" xfId="0" applyNumberFormat="1" applyFont="1" applyFill="1" applyBorder="1" applyAlignment="1">
      <alignment horizontal="center" vertical="center"/>
    </xf>
    <xf numFmtId="0" fontId="3" fillId="2" borderId="81" xfId="0" applyFont="1" applyFill="1" applyBorder="1" applyAlignment="1">
      <alignment horizontal="center" vertical="center"/>
    </xf>
    <xf numFmtId="0" fontId="3" fillId="2" borderId="5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 xfId="0" applyFont="1" applyFill="1" applyBorder="1" applyAlignment="1">
      <alignment horizontal="center" vertical="center"/>
    </xf>
    <xf numFmtId="1" fontId="3" fillId="2" borderId="1" xfId="0" quotePrefix="1" applyNumberFormat="1" applyFont="1" applyFill="1" applyBorder="1" applyAlignment="1">
      <alignment horizontal="center" vertical="center"/>
    </xf>
    <xf numFmtId="0" fontId="3" fillId="2" borderId="16"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42" xfId="0" applyFont="1" applyFill="1" applyBorder="1" applyAlignment="1">
      <alignment horizontal="center" vertical="center"/>
    </xf>
    <xf numFmtId="166" fontId="3" fillId="2" borderId="1" xfId="1" applyNumberFormat="1" applyFont="1" applyFill="1" applyBorder="1" applyAlignment="1">
      <alignment horizontal="center"/>
    </xf>
    <xf numFmtId="166" fontId="3" fillId="2" borderId="2" xfId="1" applyNumberFormat="1" applyFont="1" applyFill="1" applyBorder="1" applyAlignment="1">
      <alignment horizontal="center"/>
    </xf>
    <xf numFmtId="166" fontId="3" fillId="2" borderId="14" xfId="1" applyNumberFormat="1" applyFont="1" applyFill="1" applyBorder="1" applyAlignment="1">
      <alignment horizontal="center"/>
    </xf>
    <xf numFmtId="166" fontId="3" fillId="2" borderId="41" xfId="1" applyNumberFormat="1" applyFont="1" applyFill="1" applyBorder="1" applyAlignment="1">
      <alignment horizontal="center"/>
    </xf>
    <xf numFmtId="0" fontId="3" fillId="4" borderId="41" xfId="0" applyFont="1" applyFill="1" applyBorder="1" applyAlignment="1">
      <alignment horizontal="center" vertical="center"/>
    </xf>
    <xf numFmtId="0" fontId="3" fillId="4" borderId="42" xfId="0" applyFont="1" applyFill="1" applyBorder="1" applyAlignment="1">
      <alignment horizontal="center" vertical="center"/>
    </xf>
    <xf numFmtId="3" fontId="10" fillId="2" borderId="6" xfId="0" applyNumberFormat="1" applyFont="1" applyFill="1" applyBorder="1" applyAlignment="1">
      <alignment horizontal="center" vertical="center"/>
    </xf>
    <xf numFmtId="3" fontId="10" fillId="2" borderId="35" xfId="0" applyNumberFormat="1" applyFont="1" applyFill="1" applyBorder="1" applyAlignment="1">
      <alignment horizontal="center" vertical="center"/>
    </xf>
    <xf numFmtId="3" fontId="10" fillId="2" borderId="38" xfId="0" applyNumberFormat="1" applyFont="1" applyFill="1" applyBorder="1" applyAlignment="1">
      <alignment horizontal="center" vertical="center"/>
    </xf>
    <xf numFmtId="3" fontId="10" fillId="2" borderId="40" xfId="0" applyNumberFormat="1" applyFont="1" applyFill="1" applyBorder="1" applyAlignment="1">
      <alignment horizontal="center" vertical="center"/>
    </xf>
    <xf numFmtId="0" fontId="3" fillId="2" borderId="7" xfId="0" applyFont="1" applyFill="1" applyBorder="1" applyAlignment="1">
      <alignment horizontal="center" vertical="center"/>
    </xf>
    <xf numFmtId="0" fontId="3" fillId="2" borderId="37" xfId="0" applyFont="1" applyFill="1" applyBorder="1" applyAlignment="1">
      <alignment horizontal="center" vertical="center"/>
    </xf>
    <xf numFmtId="0" fontId="4" fillId="3" borderId="27" xfId="0" applyFont="1" applyFill="1" applyBorder="1" applyAlignment="1">
      <alignment horizontal="left"/>
    </xf>
    <xf numFmtId="0" fontId="3" fillId="0" borderId="33" xfId="0" applyFont="1" applyBorder="1" applyAlignment="1">
      <alignment horizontal="left"/>
    </xf>
    <xf numFmtId="0" fontId="3" fillId="0" borderId="34" xfId="0" applyFont="1" applyBorder="1" applyAlignment="1">
      <alignment horizontal="left"/>
    </xf>
    <xf numFmtId="0" fontId="7" fillId="2" borderId="17" xfId="0" applyFont="1" applyFill="1" applyBorder="1" applyAlignment="1">
      <alignment horizontal="center"/>
    </xf>
    <xf numFmtId="0" fontId="7" fillId="2" borderId="18" xfId="0" applyFont="1" applyFill="1" applyBorder="1" applyAlignment="1">
      <alignment horizontal="center"/>
    </xf>
    <xf numFmtId="0" fontId="7" fillId="2" borderId="19" xfId="0" applyFont="1" applyFill="1" applyBorder="1" applyAlignment="1">
      <alignment horizontal="center"/>
    </xf>
    <xf numFmtId="0" fontId="8" fillId="2" borderId="18"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49" fontId="3" fillId="4" borderId="22" xfId="0" applyNumberFormat="1" applyFont="1" applyFill="1" applyBorder="1" applyAlignment="1">
      <alignment horizontal="center"/>
    </xf>
    <xf numFmtId="49" fontId="3" fillId="4" borderId="20" xfId="0" applyNumberFormat="1" applyFont="1" applyFill="1" applyBorder="1" applyAlignment="1">
      <alignment horizontal="center"/>
    </xf>
    <xf numFmtId="0" fontId="3" fillId="4" borderId="21" xfId="0" applyFont="1" applyFill="1" applyBorder="1" applyAlignment="1">
      <alignment horizontal="center"/>
    </xf>
    <xf numFmtId="0" fontId="3" fillId="4" borderId="4" xfId="0" applyFont="1" applyFill="1" applyBorder="1" applyAlignment="1">
      <alignment horizontal="center"/>
    </xf>
    <xf numFmtId="0" fontId="3" fillId="4" borderId="30" xfId="0" applyFont="1" applyFill="1" applyBorder="1" applyAlignment="1">
      <alignment horizontal="center"/>
    </xf>
    <xf numFmtId="0" fontId="7" fillId="2" borderId="16"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3" fillId="4" borderId="6" xfId="0" applyFont="1" applyFill="1" applyBorder="1" applyAlignment="1">
      <alignment horizontal="center"/>
    </xf>
    <xf numFmtId="0" fontId="7" fillId="2" borderId="9"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39" xfId="0" applyFont="1" applyFill="1" applyBorder="1" applyAlignment="1">
      <alignment horizontal="center" vertical="center"/>
    </xf>
    <xf numFmtId="166" fontId="3" fillId="2" borderId="3" xfId="1" applyNumberFormat="1" applyFont="1" applyFill="1" applyBorder="1" applyAlignment="1">
      <alignment horizontal="center"/>
    </xf>
    <xf numFmtId="0" fontId="8" fillId="7" borderId="24" xfId="0" applyFont="1" applyFill="1" applyBorder="1" applyAlignment="1">
      <alignment horizontal="center" vertical="center" wrapText="1"/>
    </xf>
    <xf numFmtId="0" fontId="8" fillId="7" borderId="26"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8" fillId="7" borderId="56" xfId="0" applyFont="1" applyFill="1" applyBorder="1" applyAlignment="1">
      <alignment horizontal="center" vertical="center" wrapText="1"/>
    </xf>
    <xf numFmtId="0" fontId="8" fillId="7" borderId="28" xfId="0" applyFont="1" applyFill="1" applyBorder="1" applyAlignment="1">
      <alignment horizontal="center" vertical="center" wrapText="1"/>
    </xf>
    <xf numFmtId="0" fontId="8" fillId="7" borderId="19" xfId="0" applyFont="1" applyFill="1" applyBorder="1" applyAlignment="1">
      <alignment horizontal="center" vertical="center" wrapText="1"/>
    </xf>
    <xf numFmtId="0" fontId="8" fillId="7" borderId="20" xfId="0" applyFont="1" applyFill="1" applyBorder="1" applyAlignment="1">
      <alignment horizontal="center" vertical="center" wrapText="1"/>
    </xf>
    <xf numFmtId="0" fontId="8" fillId="7" borderId="29" xfId="0" applyFont="1" applyFill="1" applyBorder="1" applyAlignment="1">
      <alignment horizontal="center" vertical="center" wrapText="1"/>
    </xf>
    <xf numFmtId="0" fontId="7" fillId="7" borderId="20" xfId="0" applyFont="1" applyFill="1" applyBorder="1" applyAlignment="1">
      <alignment horizontal="center" vertical="center"/>
    </xf>
    <xf numFmtId="0" fontId="7" fillId="7" borderId="29" xfId="0" applyFont="1" applyFill="1" applyBorder="1" applyAlignment="1">
      <alignment horizontal="center" vertical="center"/>
    </xf>
    <xf numFmtId="0" fontId="8" fillId="0" borderId="27" xfId="0" applyFont="1" applyFill="1" applyBorder="1" applyAlignment="1">
      <alignment horizontal="center" vertical="center"/>
    </xf>
    <xf numFmtId="0" fontId="8" fillId="0" borderId="33" xfId="0" applyFont="1" applyFill="1" applyBorder="1" applyAlignment="1">
      <alignment horizontal="center" vertical="center"/>
    </xf>
    <xf numFmtId="0" fontId="8" fillId="0" borderId="34" xfId="0" applyFont="1" applyFill="1" applyBorder="1" applyAlignment="1">
      <alignment horizontal="center" vertical="center"/>
    </xf>
    <xf numFmtId="0" fontId="7" fillId="2" borderId="15" xfId="0" applyFont="1" applyFill="1" applyBorder="1" applyAlignment="1">
      <alignment horizontal="center" vertical="center"/>
    </xf>
    <xf numFmtId="3" fontId="3" fillId="4" borderId="14" xfId="0" applyNumberFormat="1" applyFont="1" applyFill="1" applyBorder="1" applyAlignment="1">
      <alignment horizontal="center"/>
    </xf>
  </cellXfs>
  <cellStyles count="4">
    <cellStyle name="%" xfId="3" xr:uid="{00000000-0005-0000-0000-000000000000}"/>
    <cellStyle name="Migliaia" xfId="1" builtinId="3"/>
    <cellStyle name="Normale" xfId="0" builtinId="0"/>
    <cellStyle name="Normale 2" xfId="2" xr:uid="{00000000-0005-0000-0000-000003000000}"/>
  </cellStyles>
  <dxfs count="0"/>
  <tableStyles count="0" defaultTableStyle="TableStyleMedium9" defaultPivotStyle="PivotStyleLight16"/>
  <colors>
    <mruColors>
      <color rgb="FFFFFFCC"/>
      <color rgb="FFD8E4BC"/>
      <color rgb="FFDCE6F0"/>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10"/>
  <sheetViews>
    <sheetView tabSelected="1" zoomScale="70" zoomScaleNormal="70" zoomScaleSheetLayoutView="70" zoomScalePageLayoutView="127" workbookViewId="0">
      <selection activeCell="L22" sqref="L22:M22"/>
    </sheetView>
  </sheetViews>
  <sheetFormatPr defaultColWidth="8.85546875" defaultRowHeight="15" x14ac:dyDescent="0.25"/>
  <cols>
    <col min="1" max="1" width="6.7109375" style="11" bestFit="1" customWidth="1"/>
    <col min="2" max="2" width="8.28515625" style="1" customWidth="1"/>
    <col min="3" max="3" width="54.140625" style="1" customWidth="1"/>
    <col min="4" max="4" width="17.7109375" style="1" customWidth="1"/>
    <col min="5" max="5" width="21.28515625" style="1" customWidth="1"/>
    <col min="6" max="6" width="20.42578125" style="1" customWidth="1"/>
    <col min="7" max="7" width="18.140625" style="1" customWidth="1"/>
    <col min="8" max="8" width="21.28515625" style="1" customWidth="1"/>
    <col min="9" max="9" width="1.5703125" style="1" customWidth="1"/>
    <col min="10" max="10" width="26" style="1" customWidth="1"/>
    <col min="11" max="11" width="20.140625" style="1" customWidth="1"/>
    <col min="12" max="12" width="32.42578125" style="1" customWidth="1"/>
    <col min="13" max="13" width="18.7109375" style="1" customWidth="1"/>
    <col min="14" max="14" width="29.7109375" style="1" customWidth="1"/>
    <col min="15" max="15" width="30.42578125" style="1" bestFit="1" customWidth="1"/>
    <col min="16" max="16" width="12.42578125" style="1" bestFit="1" customWidth="1"/>
    <col min="17" max="17" width="8.85546875" style="1"/>
    <col min="18" max="18" width="28.140625" style="1" customWidth="1"/>
    <col min="19" max="19" width="11.42578125" style="1" bestFit="1" customWidth="1"/>
    <col min="20" max="20" width="13.140625" style="1" customWidth="1"/>
    <col min="21" max="21" width="12.28515625" style="1" customWidth="1"/>
    <col min="22" max="22" width="12.140625" style="1" bestFit="1" customWidth="1"/>
    <col min="23" max="16384" width="8.85546875" style="1"/>
  </cols>
  <sheetData>
    <row r="1" spans="1:22" ht="21.75" thickBot="1" x14ac:dyDescent="0.4">
      <c r="A1" s="236" t="s">
        <v>31</v>
      </c>
      <c r="B1" s="237"/>
      <c r="C1" s="237"/>
      <c r="D1" s="237"/>
      <c r="E1" s="237"/>
      <c r="F1" s="237"/>
      <c r="G1" s="237"/>
      <c r="H1" s="237"/>
      <c r="I1" s="237"/>
      <c r="J1" s="237"/>
      <c r="K1" s="237"/>
      <c r="L1" s="237"/>
      <c r="M1" s="237"/>
      <c r="N1" s="237"/>
      <c r="O1" s="238"/>
    </row>
    <row r="2" spans="1:22" ht="15" customHeight="1" x14ac:dyDescent="0.25">
      <c r="A2" s="178" t="s">
        <v>73</v>
      </c>
      <c r="B2" s="242" t="s">
        <v>0</v>
      </c>
      <c r="C2" s="186"/>
      <c r="D2" s="243" t="s">
        <v>1</v>
      </c>
      <c r="E2" s="256"/>
      <c r="F2" s="244"/>
      <c r="G2" s="243" t="s">
        <v>2</v>
      </c>
      <c r="H2" s="252"/>
      <c r="I2" s="243" t="s">
        <v>3</v>
      </c>
      <c r="J2" s="244"/>
      <c r="K2" s="2" t="s">
        <v>5</v>
      </c>
      <c r="L2" s="178" t="s">
        <v>4</v>
      </c>
      <c r="M2" s="239"/>
      <c r="N2" s="240"/>
      <c r="O2" s="241"/>
    </row>
    <row r="3" spans="1:22" ht="15" customHeight="1" x14ac:dyDescent="0.25">
      <c r="A3" s="179"/>
      <c r="B3" s="187"/>
      <c r="C3" s="188"/>
      <c r="D3" s="245"/>
      <c r="E3" s="257"/>
      <c r="F3" s="246"/>
      <c r="G3" s="245"/>
      <c r="H3" s="253"/>
      <c r="I3" s="245"/>
      <c r="J3" s="246"/>
      <c r="K3" s="3" t="s">
        <v>20</v>
      </c>
      <c r="L3" s="254"/>
      <c r="M3" s="20"/>
      <c r="N3" s="21"/>
      <c r="O3" s="4"/>
    </row>
    <row r="4" spans="1:22" ht="15" customHeight="1" thickBot="1" x14ac:dyDescent="0.3">
      <c r="A4" s="179"/>
      <c r="B4" s="187"/>
      <c r="C4" s="188"/>
      <c r="D4" s="249"/>
      <c r="E4" s="250"/>
      <c r="F4" s="251"/>
      <c r="G4" s="249"/>
      <c r="H4" s="255"/>
      <c r="I4" s="247"/>
      <c r="J4" s="248"/>
      <c r="K4" s="5"/>
      <c r="L4" s="6"/>
      <c r="M4" s="12"/>
      <c r="N4" s="16"/>
      <c r="O4" s="23"/>
    </row>
    <row r="5" spans="1:22" ht="18" customHeight="1" thickBot="1" x14ac:dyDescent="0.3">
      <c r="A5" s="179"/>
      <c r="B5" s="101"/>
      <c r="C5" s="102" t="s">
        <v>75</v>
      </c>
      <c r="D5" s="271"/>
      <c r="E5" s="272"/>
      <c r="F5" s="272"/>
      <c r="G5" s="272"/>
      <c r="H5" s="272"/>
      <c r="I5" s="272"/>
      <c r="J5" s="272"/>
      <c r="K5" s="272"/>
      <c r="L5" s="272"/>
      <c r="M5" s="272"/>
      <c r="N5" s="272"/>
      <c r="O5" s="273"/>
    </row>
    <row r="6" spans="1:22" ht="15" customHeight="1" x14ac:dyDescent="0.25">
      <c r="A6" s="179"/>
      <c r="B6" s="191" t="s">
        <v>55</v>
      </c>
      <c r="C6" s="187"/>
      <c r="D6" s="7" t="s">
        <v>13</v>
      </c>
      <c r="E6" s="192" t="s">
        <v>61</v>
      </c>
      <c r="F6" s="193"/>
      <c r="G6" s="7" t="s">
        <v>8</v>
      </c>
      <c r="H6" s="19" t="s">
        <v>28</v>
      </c>
      <c r="I6" s="192" t="s">
        <v>15</v>
      </c>
      <c r="J6" s="193"/>
      <c r="K6" s="7" t="s">
        <v>27</v>
      </c>
      <c r="L6" s="252" t="s">
        <v>17</v>
      </c>
      <c r="M6" s="258"/>
      <c r="N6" s="252" t="s">
        <v>19</v>
      </c>
      <c r="O6" s="274"/>
    </row>
    <row r="7" spans="1:22" ht="15" customHeight="1" x14ac:dyDescent="0.25">
      <c r="A7" s="179"/>
      <c r="B7" s="187"/>
      <c r="C7" s="187"/>
      <c r="D7" s="8" t="s">
        <v>50</v>
      </c>
      <c r="E7" s="183" t="s">
        <v>34</v>
      </c>
      <c r="F7" s="184"/>
      <c r="G7" s="42" t="s">
        <v>23</v>
      </c>
      <c r="H7" s="15"/>
      <c r="I7" s="181">
        <v>0.187</v>
      </c>
      <c r="J7" s="182"/>
      <c r="K7" s="17" t="s">
        <v>65</v>
      </c>
      <c r="L7" s="225">
        <f>H7*0.187</f>
        <v>0</v>
      </c>
      <c r="M7" s="259"/>
      <c r="N7" s="230">
        <f>SUM(L7,L9:M19)</f>
        <v>0</v>
      </c>
      <c r="O7" s="231"/>
    </row>
    <row r="8" spans="1:22" ht="15" customHeight="1" x14ac:dyDescent="0.25">
      <c r="A8" s="179"/>
      <c r="B8" s="187"/>
      <c r="C8" s="187"/>
      <c r="D8" s="42" t="s">
        <v>51</v>
      </c>
      <c r="E8" s="183" t="s">
        <v>60</v>
      </c>
      <c r="F8" s="184"/>
      <c r="G8" s="42" t="s">
        <v>23</v>
      </c>
      <c r="H8" s="99">
        <f>+E40-H20</f>
        <v>0</v>
      </c>
      <c r="I8" s="234"/>
      <c r="J8" s="235"/>
      <c r="K8" s="17" t="s">
        <v>65</v>
      </c>
      <c r="L8" s="225">
        <f>H8*0.187</f>
        <v>0</v>
      </c>
      <c r="M8" s="259"/>
      <c r="N8" s="232"/>
      <c r="O8" s="212"/>
    </row>
    <row r="9" spans="1:22" ht="15" customHeight="1" x14ac:dyDescent="0.25">
      <c r="A9" s="179"/>
      <c r="B9" s="187"/>
      <c r="C9" s="187"/>
      <c r="D9" s="8">
        <v>2</v>
      </c>
      <c r="E9" s="183" t="s">
        <v>10</v>
      </c>
      <c r="F9" s="184"/>
      <c r="G9" s="8" t="s">
        <v>22</v>
      </c>
      <c r="H9" s="15"/>
      <c r="I9" s="183" t="s">
        <v>29</v>
      </c>
      <c r="J9" s="184"/>
      <c r="K9" s="17">
        <v>8360</v>
      </c>
      <c r="L9" s="224">
        <f>H9*K9*10^-7</f>
        <v>0</v>
      </c>
      <c r="M9" s="224"/>
      <c r="N9" s="232"/>
      <c r="O9" s="212"/>
    </row>
    <row r="10" spans="1:22" ht="15" customHeight="1" x14ac:dyDescent="0.25">
      <c r="A10" s="179"/>
      <c r="B10" s="187"/>
      <c r="C10" s="187"/>
      <c r="D10" s="42" t="s">
        <v>57</v>
      </c>
      <c r="E10" s="181" t="s">
        <v>56</v>
      </c>
      <c r="F10" s="182"/>
      <c r="G10" s="42" t="s">
        <v>23</v>
      </c>
      <c r="H10" s="15"/>
      <c r="I10" s="181" t="s">
        <v>25</v>
      </c>
      <c r="J10" s="182"/>
      <c r="K10" s="17" t="s">
        <v>65</v>
      </c>
      <c r="L10" s="224">
        <f>H10*860/0.9*10^-4</f>
        <v>0</v>
      </c>
      <c r="M10" s="224"/>
      <c r="N10" s="232"/>
      <c r="O10" s="212"/>
    </row>
    <row r="11" spans="1:22" ht="15" customHeight="1" x14ac:dyDescent="0.25">
      <c r="A11" s="179"/>
      <c r="B11" s="187"/>
      <c r="C11" s="187"/>
      <c r="D11" s="42" t="s">
        <v>58</v>
      </c>
      <c r="E11" s="181" t="s">
        <v>64</v>
      </c>
      <c r="F11" s="182"/>
      <c r="G11" s="42" t="s">
        <v>23</v>
      </c>
      <c r="H11" s="15"/>
      <c r="I11" s="181" t="s">
        <v>25</v>
      </c>
      <c r="J11" s="182"/>
      <c r="K11" s="24" t="s">
        <v>65</v>
      </c>
      <c r="L11" s="224">
        <f>H11*860/0.9*10^-4</f>
        <v>0</v>
      </c>
      <c r="M11" s="224"/>
      <c r="N11" s="232"/>
      <c r="O11" s="212"/>
    </row>
    <row r="12" spans="1:22" ht="15" customHeight="1" x14ac:dyDescent="0.25">
      <c r="A12" s="179"/>
      <c r="B12" s="187"/>
      <c r="C12" s="187"/>
      <c r="D12" s="42" t="s">
        <v>63</v>
      </c>
      <c r="E12" s="181" t="s">
        <v>59</v>
      </c>
      <c r="F12" s="182"/>
      <c r="G12" s="42" t="s">
        <v>23</v>
      </c>
      <c r="H12" s="15"/>
      <c r="I12" s="181" t="s">
        <v>25</v>
      </c>
      <c r="J12" s="182"/>
      <c r="K12" s="24" t="s">
        <v>65</v>
      </c>
      <c r="L12" s="224">
        <f>H12*860/0.9*10^-4</f>
        <v>0</v>
      </c>
      <c r="M12" s="224"/>
      <c r="N12" s="232"/>
      <c r="O12" s="212"/>
    </row>
    <row r="13" spans="1:22" ht="15" customHeight="1" x14ac:dyDescent="0.25">
      <c r="A13" s="179"/>
      <c r="B13" s="187"/>
      <c r="C13" s="187"/>
      <c r="D13" s="8">
        <v>4</v>
      </c>
      <c r="E13" s="183" t="s">
        <v>18</v>
      </c>
      <c r="F13" s="184"/>
      <c r="G13" s="8" t="s">
        <v>21</v>
      </c>
      <c r="H13" s="15"/>
      <c r="I13" s="183" t="s">
        <v>16</v>
      </c>
      <c r="J13" s="184"/>
      <c r="K13" s="17">
        <v>10200</v>
      </c>
      <c r="L13" s="224">
        <f>H13*$K$13*10^-4</f>
        <v>0</v>
      </c>
      <c r="M13" s="224"/>
      <c r="N13" s="232"/>
      <c r="O13" s="212"/>
    </row>
    <row r="14" spans="1:22" ht="15" customHeight="1" x14ac:dyDescent="0.25">
      <c r="A14" s="179"/>
      <c r="B14" s="187"/>
      <c r="C14" s="187"/>
      <c r="D14" s="8">
        <v>5</v>
      </c>
      <c r="E14" s="183" t="s">
        <v>14</v>
      </c>
      <c r="F14" s="184"/>
      <c r="G14" s="8" t="s">
        <v>21</v>
      </c>
      <c r="H14" s="15"/>
      <c r="I14" s="183" t="s">
        <v>16</v>
      </c>
      <c r="J14" s="184"/>
      <c r="K14" s="17">
        <v>9800</v>
      </c>
      <c r="L14" s="224">
        <f>H14*$K$14*10^-4</f>
        <v>0</v>
      </c>
      <c r="M14" s="224"/>
      <c r="N14" s="232"/>
      <c r="O14" s="212"/>
    </row>
    <row r="15" spans="1:22" ht="15" customHeight="1" x14ac:dyDescent="0.25">
      <c r="A15" s="179"/>
      <c r="B15" s="187"/>
      <c r="C15" s="187"/>
      <c r="D15" s="8">
        <v>6</v>
      </c>
      <c r="E15" s="183" t="s">
        <v>12</v>
      </c>
      <c r="F15" s="184"/>
      <c r="G15" s="8" t="s">
        <v>21</v>
      </c>
      <c r="H15" s="15"/>
      <c r="I15" s="183" t="s">
        <v>16</v>
      </c>
      <c r="J15" s="184"/>
      <c r="K15" s="17">
        <v>11000</v>
      </c>
      <c r="L15" s="224">
        <f>H15*$K$15*10^-4</f>
        <v>0</v>
      </c>
      <c r="M15" s="224"/>
      <c r="N15" s="232"/>
      <c r="O15" s="212"/>
      <c r="T15" s="9"/>
      <c r="U15" s="9"/>
      <c r="V15" s="164" t="s">
        <v>103</v>
      </c>
    </row>
    <row r="16" spans="1:22" ht="15" customHeight="1" x14ac:dyDescent="0.25">
      <c r="A16" s="179"/>
      <c r="B16" s="187"/>
      <c r="C16" s="187"/>
      <c r="D16" s="8">
        <v>7</v>
      </c>
      <c r="E16" s="183" t="s">
        <v>11</v>
      </c>
      <c r="F16" s="184"/>
      <c r="G16" s="8" t="s">
        <v>21</v>
      </c>
      <c r="H16" s="15"/>
      <c r="I16" s="183" t="s">
        <v>16</v>
      </c>
      <c r="J16" s="184"/>
      <c r="K16" s="22"/>
      <c r="L16" s="224">
        <f>H16*$K$16*10^-4</f>
        <v>0</v>
      </c>
      <c r="M16" s="224"/>
      <c r="N16" s="232"/>
      <c r="O16" s="212"/>
      <c r="V16" s="165" t="s">
        <v>104</v>
      </c>
    </row>
    <row r="17" spans="1:22" ht="15" customHeight="1" x14ac:dyDescent="0.25">
      <c r="A17" s="179"/>
      <c r="B17" s="187"/>
      <c r="C17" s="187"/>
      <c r="D17" s="109">
        <v>8</v>
      </c>
      <c r="E17" s="183" t="s">
        <v>82</v>
      </c>
      <c r="F17" s="184"/>
      <c r="G17" s="42" t="s">
        <v>21</v>
      </c>
      <c r="H17" s="15"/>
      <c r="I17" s="183" t="s">
        <v>16</v>
      </c>
      <c r="J17" s="184"/>
      <c r="K17" s="22"/>
      <c r="L17" s="224"/>
      <c r="M17" s="224"/>
      <c r="N17" s="232"/>
      <c r="O17" s="212"/>
      <c r="V17" s="165" t="s">
        <v>105</v>
      </c>
    </row>
    <row r="18" spans="1:22" ht="15" customHeight="1" x14ac:dyDescent="0.25">
      <c r="A18" s="179"/>
      <c r="B18" s="187"/>
      <c r="C18" s="187"/>
      <c r="D18" s="109">
        <v>9</v>
      </c>
      <c r="E18" s="183" t="s">
        <v>83</v>
      </c>
      <c r="F18" s="184"/>
      <c r="G18" s="42" t="s">
        <v>21</v>
      </c>
      <c r="H18" s="15"/>
      <c r="I18" s="183" t="s">
        <v>16</v>
      </c>
      <c r="J18" s="184"/>
      <c r="K18" s="22"/>
      <c r="L18" s="224"/>
      <c r="M18" s="224"/>
      <c r="N18" s="232"/>
      <c r="O18" s="212"/>
      <c r="V18" s="165"/>
    </row>
    <row r="19" spans="1:22" ht="15" customHeight="1" thickBot="1" x14ac:dyDescent="0.3">
      <c r="A19" s="179"/>
      <c r="B19" s="189"/>
      <c r="C19" s="189"/>
      <c r="D19" s="10"/>
      <c r="E19" s="228" t="s">
        <v>24</v>
      </c>
      <c r="F19" s="229"/>
      <c r="G19" s="18"/>
      <c r="H19" s="41"/>
      <c r="I19" s="228"/>
      <c r="J19" s="229"/>
      <c r="K19" s="43"/>
      <c r="L19" s="275"/>
      <c r="M19" s="275"/>
      <c r="N19" s="233"/>
      <c r="O19" s="214"/>
    </row>
    <row r="20" spans="1:22" ht="15" customHeight="1" x14ac:dyDescent="0.25">
      <c r="A20" s="179"/>
      <c r="B20" s="185" t="s">
        <v>62</v>
      </c>
      <c r="C20" s="186"/>
      <c r="D20" s="8">
        <v>10</v>
      </c>
      <c r="E20" s="220" t="s">
        <v>39</v>
      </c>
      <c r="F20" s="221"/>
      <c r="G20" s="8" t="s">
        <v>23</v>
      </c>
      <c r="H20" s="15"/>
      <c r="I20" s="217">
        <v>0.187</v>
      </c>
      <c r="J20" s="217"/>
      <c r="K20" s="57" t="s">
        <v>65</v>
      </c>
      <c r="L20" s="224">
        <f>H20*0.187</f>
        <v>0</v>
      </c>
      <c r="M20" s="225"/>
      <c r="N20" s="209">
        <f>SUM(L20:M22)</f>
        <v>0</v>
      </c>
      <c r="O20" s="210"/>
    </row>
    <row r="21" spans="1:22" ht="15" customHeight="1" x14ac:dyDescent="0.25">
      <c r="A21" s="179"/>
      <c r="B21" s="187"/>
      <c r="C21" s="188"/>
      <c r="D21" s="8">
        <v>11</v>
      </c>
      <c r="E21" s="183" t="s">
        <v>48</v>
      </c>
      <c r="F21" s="184"/>
      <c r="G21" s="8" t="s">
        <v>23</v>
      </c>
      <c r="H21" s="15"/>
      <c r="I21" s="218" t="s">
        <v>25</v>
      </c>
      <c r="J21" s="218"/>
      <c r="K21" s="24" t="s">
        <v>65</v>
      </c>
      <c r="L21" s="224">
        <f t="shared" ref="L21:L22" si="0">H21*860/0.9*10^-4</f>
        <v>0</v>
      </c>
      <c r="M21" s="225"/>
      <c r="N21" s="211"/>
      <c r="O21" s="212"/>
    </row>
    <row r="22" spans="1:22" ht="15" customHeight="1" thickBot="1" x14ac:dyDescent="0.3">
      <c r="A22" s="179"/>
      <c r="B22" s="189"/>
      <c r="C22" s="190"/>
      <c r="D22" s="10">
        <v>12</v>
      </c>
      <c r="E22" s="222" t="s">
        <v>49</v>
      </c>
      <c r="F22" s="223"/>
      <c r="G22" s="10" t="s">
        <v>23</v>
      </c>
      <c r="H22" s="56"/>
      <c r="I22" s="219" t="s">
        <v>81</v>
      </c>
      <c r="J22" s="219"/>
      <c r="K22" s="58" t="s">
        <v>65</v>
      </c>
      <c r="L22" s="226">
        <f t="shared" si="0"/>
        <v>0</v>
      </c>
      <c r="M22" s="227"/>
      <c r="N22" s="213"/>
      <c r="O22" s="214"/>
    </row>
    <row r="23" spans="1:22" ht="35.450000000000003" customHeight="1" thickBot="1" x14ac:dyDescent="0.3">
      <c r="A23" s="180"/>
      <c r="B23" s="176" t="s">
        <v>87</v>
      </c>
      <c r="C23" s="177"/>
      <c r="D23" s="110"/>
      <c r="E23" s="215" t="s">
        <v>88</v>
      </c>
      <c r="F23" s="216"/>
      <c r="G23" s="111" t="s">
        <v>47</v>
      </c>
      <c r="H23" s="112" t="e">
        <f>+N20/N7</f>
        <v>#DIV/0!</v>
      </c>
    </row>
    <row r="24" spans="1:22" ht="15" customHeight="1" x14ac:dyDescent="0.25">
      <c r="A24" s="1"/>
    </row>
    <row r="25" spans="1:22" ht="15" customHeight="1" x14ac:dyDescent="0.25">
      <c r="A25" s="1"/>
    </row>
    <row r="26" spans="1:22" ht="15" customHeight="1" x14ac:dyDescent="0.25">
      <c r="A26" s="1"/>
    </row>
    <row r="27" spans="1:22" ht="12" customHeight="1" x14ac:dyDescent="0.25"/>
    <row r="28" spans="1:22" ht="15.75" thickBot="1" x14ac:dyDescent="0.3">
      <c r="B28" s="11"/>
      <c r="C28" s="11"/>
      <c r="D28" s="11"/>
      <c r="E28" s="11"/>
      <c r="F28" s="11"/>
      <c r="G28" s="11"/>
    </row>
    <row r="29" spans="1:22" s="9" customFormat="1" ht="24.75" customHeight="1" thickBot="1" x14ac:dyDescent="0.3">
      <c r="A29" s="166" t="s">
        <v>40</v>
      </c>
      <c r="B29" s="168" t="s">
        <v>43</v>
      </c>
      <c r="C29" s="169"/>
      <c r="D29" s="48"/>
      <c r="E29" s="47"/>
      <c r="F29" s="47"/>
      <c r="G29" s="47"/>
      <c r="R29" s="14"/>
    </row>
    <row r="30" spans="1:22" s="9" customFormat="1" ht="39.6" customHeight="1" thickBot="1" x14ac:dyDescent="0.3">
      <c r="A30" s="167"/>
      <c r="B30" s="170"/>
      <c r="C30" s="171"/>
      <c r="D30" s="65" t="s">
        <v>8</v>
      </c>
      <c r="E30" s="65" t="s">
        <v>6</v>
      </c>
      <c r="F30" s="65" t="s">
        <v>7</v>
      </c>
      <c r="G30" s="66" t="s">
        <v>30</v>
      </c>
    </row>
    <row r="31" spans="1:22" s="9" customFormat="1" x14ac:dyDescent="0.25">
      <c r="A31" s="194" t="s">
        <v>35</v>
      </c>
      <c r="B31" s="59"/>
      <c r="C31" s="60" t="s">
        <v>32</v>
      </c>
      <c r="D31" s="61" t="s">
        <v>46</v>
      </c>
      <c r="E31" s="62"/>
      <c r="F31" s="63">
        <f>+E31*$K$9*10^-7</f>
        <v>0</v>
      </c>
      <c r="G31" s="64"/>
      <c r="O31" s="13"/>
    </row>
    <row r="32" spans="1:22" s="9" customFormat="1" x14ac:dyDescent="0.25">
      <c r="A32" s="195"/>
      <c r="B32" s="35"/>
      <c r="C32" s="36" t="s">
        <v>18</v>
      </c>
      <c r="D32" s="30" t="s">
        <v>21</v>
      </c>
      <c r="E32" s="31"/>
      <c r="F32" s="38">
        <f>E32*$K$13*10^-4</f>
        <v>0</v>
      </c>
      <c r="G32" s="34"/>
      <c r="O32" s="13"/>
    </row>
    <row r="33" spans="1:15" s="9" customFormat="1" x14ac:dyDescent="0.25">
      <c r="A33" s="195"/>
      <c r="B33" s="35"/>
      <c r="C33" s="36" t="s">
        <v>33</v>
      </c>
      <c r="D33" s="30" t="s">
        <v>21</v>
      </c>
      <c r="E33" s="31"/>
      <c r="F33" s="38">
        <f>E33*$K$14*10^-4</f>
        <v>0</v>
      </c>
      <c r="G33" s="34"/>
      <c r="O33" s="13"/>
    </row>
    <row r="34" spans="1:15" s="9" customFormat="1" x14ac:dyDescent="0.25">
      <c r="A34" s="195"/>
      <c r="B34" s="35"/>
      <c r="C34" s="36" t="s">
        <v>12</v>
      </c>
      <c r="D34" s="30" t="s">
        <v>21</v>
      </c>
      <c r="E34" s="31"/>
      <c r="F34" s="38">
        <f>E34*$K$15*10^-4</f>
        <v>0</v>
      </c>
      <c r="G34" s="34"/>
      <c r="O34" s="13"/>
    </row>
    <row r="35" spans="1:15" s="9" customFormat="1" x14ac:dyDescent="0.25">
      <c r="A35" s="195"/>
      <c r="B35" s="79"/>
      <c r="C35" s="80" t="s">
        <v>11</v>
      </c>
      <c r="D35" s="85" t="s">
        <v>21</v>
      </c>
      <c r="E35" s="82"/>
      <c r="F35" s="83">
        <f>E35*$K$16*10^-4</f>
        <v>0</v>
      </c>
      <c r="G35" s="84"/>
      <c r="O35" s="13"/>
    </row>
    <row r="36" spans="1:15" s="9" customFormat="1" x14ac:dyDescent="0.25">
      <c r="A36" s="195"/>
      <c r="B36" s="129"/>
      <c r="C36" s="130" t="s">
        <v>82</v>
      </c>
      <c r="D36" s="131" t="s">
        <v>21</v>
      </c>
      <c r="E36" s="132"/>
      <c r="F36" s="83">
        <f>E36*$K$17*10^-4</f>
        <v>0</v>
      </c>
      <c r="G36" s="133"/>
      <c r="O36" s="13"/>
    </row>
    <row r="37" spans="1:15" s="9" customFormat="1" x14ac:dyDescent="0.25">
      <c r="A37" s="195"/>
      <c r="B37" s="35"/>
      <c r="C37" s="36" t="s">
        <v>83</v>
      </c>
      <c r="D37" s="30" t="s">
        <v>21</v>
      </c>
      <c r="E37" s="31"/>
      <c r="F37" s="38">
        <f>E37*$K$18*10^-4</f>
        <v>0</v>
      </c>
      <c r="G37" s="34"/>
      <c r="O37" s="13"/>
    </row>
    <row r="38" spans="1:15" s="9" customFormat="1" x14ac:dyDescent="0.25">
      <c r="A38" s="195"/>
      <c r="B38" s="103"/>
      <c r="C38" s="104" t="s">
        <v>101</v>
      </c>
      <c r="D38" s="105"/>
      <c r="E38" s="106"/>
      <c r="F38" s="38">
        <f>E38*$K$19</f>
        <v>0</v>
      </c>
      <c r="G38" s="108"/>
      <c r="O38" s="13"/>
    </row>
    <row r="39" spans="1:15" s="9" customFormat="1" ht="15.75" thickBot="1" x14ac:dyDescent="0.3">
      <c r="A39" s="196"/>
      <c r="B39" s="74"/>
      <c r="C39" s="98" t="s">
        <v>37</v>
      </c>
      <c r="D39" s="75" t="s">
        <v>7</v>
      </c>
      <c r="E39" s="76"/>
      <c r="F39" s="77">
        <f>SUM(F31:F38)</f>
        <v>0</v>
      </c>
      <c r="G39" s="78"/>
      <c r="O39" s="13"/>
    </row>
    <row r="40" spans="1:15" s="9" customFormat="1" x14ac:dyDescent="0.25">
      <c r="A40" s="194" t="s">
        <v>36</v>
      </c>
      <c r="B40" s="44"/>
      <c r="C40" s="45" t="s">
        <v>66</v>
      </c>
      <c r="D40" s="32" t="s">
        <v>23</v>
      </c>
      <c r="E40" s="31"/>
      <c r="F40" s="38">
        <f>+E40*I7</f>
        <v>0</v>
      </c>
      <c r="G40" s="34"/>
      <c r="O40" s="13"/>
    </row>
    <row r="41" spans="1:15" s="9" customFormat="1" x14ac:dyDescent="0.25">
      <c r="A41" s="195"/>
      <c r="B41" s="79"/>
      <c r="C41" s="80" t="s">
        <v>67</v>
      </c>
      <c r="D41" s="85" t="s">
        <v>23</v>
      </c>
      <c r="E41" s="82"/>
      <c r="F41" s="83">
        <f>E41*860/0.9*10^-4</f>
        <v>0</v>
      </c>
      <c r="G41" s="84"/>
      <c r="O41" s="13"/>
    </row>
    <row r="42" spans="1:15" s="9" customFormat="1" ht="15.75" thickBot="1" x14ac:dyDescent="0.3">
      <c r="A42" s="196"/>
      <c r="B42" s="74"/>
      <c r="C42" s="98" t="s">
        <v>38</v>
      </c>
      <c r="D42" s="75" t="s">
        <v>7</v>
      </c>
      <c r="E42" s="76"/>
      <c r="F42" s="77">
        <f>SUM(F40:F41)</f>
        <v>0</v>
      </c>
      <c r="G42" s="78"/>
      <c r="O42" s="13"/>
    </row>
    <row r="43" spans="1:15" s="9" customFormat="1" ht="18.75" thickBot="1" x14ac:dyDescent="0.3">
      <c r="A43" s="172" t="s">
        <v>69</v>
      </c>
      <c r="B43" s="37"/>
      <c r="C43" s="50" t="s">
        <v>89</v>
      </c>
      <c r="D43" s="51" t="s">
        <v>47</v>
      </c>
      <c r="E43" s="52" t="e">
        <f>+F40/F39</f>
        <v>#DIV/0!</v>
      </c>
      <c r="F43" s="26"/>
      <c r="G43" s="26"/>
      <c r="O43" s="13"/>
    </row>
    <row r="44" spans="1:15" ht="18.75" thickBot="1" x14ac:dyDescent="0.3">
      <c r="A44" s="173"/>
      <c r="B44" s="37"/>
      <c r="C44" s="50" t="s">
        <v>90</v>
      </c>
      <c r="D44" s="51" t="s">
        <v>47</v>
      </c>
      <c r="E44" s="52" t="e">
        <f>+F41/F39</f>
        <v>#DIV/0!</v>
      </c>
    </row>
    <row r="45" spans="1:15" ht="15.75" thickBot="1" x14ac:dyDescent="0.3">
      <c r="A45" s="1"/>
      <c r="E45" s="53"/>
    </row>
    <row r="46" spans="1:15" ht="18" customHeight="1" thickBot="1" x14ac:dyDescent="0.3">
      <c r="A46" s="166" t="s">
        <v>53</v>
      </c>
      <c r="B46" s="168" t="s">
        <v>45</v>
      </c>
      <c r="C46" s="169"/>
      <c r="D46" s="48"/>
      <c r="E46" s="47"/>
      <c r="F46" s="47"/>
      <c r="G46" s="47"/>
    </row>
    <row r="47" spans="1:15" ht="42" customHeight="1" thickBot="1" x14ac:dyDescent="0.3">
      <c r="A47" s="167"/>
      <c r="B47" s="170"/>
      <c r="C47" s="171"/>
      <c r="D47" s="65" t="s">
        <v>8</v>
      </c>
      <c r="E47" s="65" t="s">
        <v>6</v>
      </c>
      <c r="F47" s="65" t="s">
        <v>7</v>
      </c>
      <c r="G47" s="66" t="s">
        <v>30</v>
      </c>
    </row>
    <row r="48" spans="1:15" x14ac:dyDescent="0.25">
      <c r="A48" s="195" t="s">
        <v>35</v>
      </c>
      <c r="B48" s="59"/>
      <c r="C48" s="60" t="s">
        <v>32</v>
      </c>
      <c r="D48" s="61" t="s">
        <v>46</v>
      </c>
      <c r="E48" s="62"/>
      <c r="F48" s="63">
        <f>+E48*$K$9*10^-7</f>
        <v>0</v>
      </c>
      <c r="G48" s="64"/>
    </row>
    <row r="49" spans="1:16" x14ac:dyDescent="0.25">
      <c r="A49" s="195"/>
      <c r="B49" s="35"/>
      <c r="C49" s="36" t="s">
        <v>18</v>
      </c>
      <c r="D49" s="30" t="s">
        <v>21</v>
      </c>
      <c r="E49" s="31"/>
      <c r="F49" s="38">
        <f>E49*$K$13*10^-4</f>
        <v>0</v>
      </c>
      <c r="G49" s="34"/>
    </row>
    <row r="50" spans="1:16" x14ac:dyDescent="0.25">
      <c r="A50" s="195"/>
      <c r="B50" s="35"/>
      <c r="C50" s="36" t="s">
        <v>33</v>
      </c>
      <c r="D50" s="30" t="s">
        <v>21</v>
      </c>
      <c r="E50" s="31"/>
      <c r="F50" s="38">
        <f>E50*$K$14*10^-4</f>
        <v>0</v>
      </c>
      <c r="G50" s="34"/>
    </row>
    <row r="51" spans="1:16" x14ac:dyDescent="0.25">
      <c r="A51" s="195"/>
      <c r="B51" s="46"/>
      <c r="C51" s="36" t="s">
        <v>12</v>
      </c>
      <c r="D51" s="30" t="s">
        <v>21</v>
      </c>
      <c r="E51" s="31"/>
      <c r="F51" s="38">
        <f>E51*$K$15*10^-4</f>
        <v>0</v>
      </c>
      <c r="G51" s="34"/>
    </row>
    <row r="52" spans="1:16" x14ac:dyDescent="0.25">
      <c r="A52" s="195"/>
      <c r="B52" s="79"/>
      <c r="C52" s="80" t="s">
        <v>11</v>
      </c>
      <c r="D52" s="81" t="s">
        <v>21</v>
      </c>
      <c r="E52" s="82"/>
      <c r="F52" s="83">
        <f>E52*$K$16*10^-4</f>
        <v>0</v>
      </c>
      <c r="G52" s="84"/>
    </row>
    <row r="53" spans="1:16" x14ac:dyDescent="0.25">
      <c r="A53" s="195"/>
      <c r="B53" s="129"/>
      <c r="C53" s="130" t="s">
        <v>82</v>
      </c>
      <c r="D53" s="131" t="s">
        <v>21</v>
      </c>
      <c r="E53" s="132"/>
      <c r="F53" s="83">
        <f>E53*$K$17*10^-4</f>
        <v>0</v>
      </c>
      <c r="G53" s="133"/>
    </row>
    <row r="54" spans="1:16" x14ac:dyDescent="0.25">
      <c r="A54" s="195"/>
      <c r="B54" s="35"/>
      <c r="C54" s="36" t="s">
        <v>83</v>
      </c>
      <c r="D54" s="105"/>
      <c r="E54" s="106"/>
      <c r="F54" s="38">
        <f>E54*$K$18*10^-4</f>
        <v>0</v>
      </c>
      <c r="G54" s="108"/>
    </row>
    <row r="55" spans="1:16" x14ac:dyDescent="0.25">
      <c r="A55" s="195"/>
      <c r="B55" s="35"/>
      <c r="C55" s="104" t="s">
        <v>101</v>
      </c>
      <c r="D55" s="105"/>
      <c r="E55" s="106"/>
      <c r="F55" s="38">
        <f>E55*$K$19</f>
        <v>0</v>
      </c>
      <c r="G55" s="34"/>
    </row>
    <row r="56" spans="1:16" ht="15.75" thickBot="1" x14ac:dyDescent="0.3">
      <c r="A56" s="196"/>
      <c r="B56" s="74"/>
      <c r="C56" s="98" t="s">
        <v>37</v>
      </c>
      <c r="D56" s="75" t="s">
        <v>7</v>
      </c>
      <c r="E56" s="76"/>
      <c r="F56" s="77">
        <f>SUM(F48:F55)</f>
        <v>0</v>
      </c>
      <c r="G56" s="78"/>
      <c r="P56" s="11"/>
    </row>
    <row r="57" spans="1:16" x14ac:dyDescent="0.25">
      <c r="A57" s="194" t="s">
        <v>36</v>
      </c>
      <c r="B57" s="68"/>
      <c r="C57" s="69" t="s">
        <v>67</v>
      </c>
      <c r="D57" s="71" t="s">
        <v>23</v>
      </c>
      <c r="E57" s="71"/>
      <c r="F57" s="72">
        <f>E57*860/0.9*10^-4</f>
        <v>0</v>
      </c>
      <c r="G57" s="73"/>
    </row>
    <row r="58" spans="1:16" ht="15.75" thickBot="1" x14ac:dyDescent="0.3">
      <c r="A58" s="196"/>
      <c r="B58" s="74"/>
      <c r="C58" s="98" t="s">
        <v>38</v>
      </c>
      <c r="D58" s="75" t="s">
        <v>7</v>
      </c>
      <c r="E58" s="76"/>
      <c r="F58" s="77">
        <f>SUM(F57:F57)</f>
        <v>0</v>
      </c>
      <c r="G58" s="78"/>
    </row>
    <row r="59" spans="1:16" ht="18.75" thickBot="1" x14ac:dyDescent="0.3">
      <c r="A59" s="86" t="s">
        <v>69</v>
      </c>
      <c r="B59" s="37"/>
      <c r="C59" s="50" t="s">
        <v>91</v>
      </c>
      <c r="D59" s="51" t="s">
        <v>47</v>
      </c>
      <c r="E59" s="52" t="e">
        <f>+F58/F56</f>
        <v>#DIV/0!</v>
      </c>
      <c r="F59" s="26"/>
      <c r="G59" s="26"/>
    </row>
    <row r="60" spans="1:16" ht="15.75" thickBot="1" x14ac:dyDescent="0.3">
      <c r="A60" s="1"/>
    </row>
    <row r="61" spans="1:16" ht="15.75" thickBot="1" x14ac:dyDescent="0.3">
      <c r="A61" s="166" t="s">
        <v>52</v>
      </c>
      <c r="B61" s="168" t="s">
        <v>76</v>
      </c>
      <c r="C61" s="169"/>
      <c r="D61" s="48"/>
      <c r="E61" s="47"/>
      <c r="F61" s="47"/>
      <c r="G61" s="47"/>
    </row>
    <row r="62" spans="1:16" ht="42" customHeight="1" thickBot="1" x14ac:dyDescent="0.3">
      <c r="A62" s="199"/>
      <c r="B62" s="170"/>
      <c r="C62" s="171"/>
      <c r="D62" s="65" t="s">
        <v>8</v>
      </c>
      <c r="E62" s="65" t="s">
        <v>6</v>
      </c>
      <c r="F62" s="65" t="s">
        <v>7</v>
      </c>
      <c r="G62" s="66" t="s">
        <v>30</v>
      </c>
    </row>
    <row r="63" spans="1:16" x14ac:dyDescent="0.25">
      <c r="A63" s="194" t="s">
        <v>35</v>
      </c>
      <c r="B63" s="68"/>
      <c r="C63" s="69" t="s">
        <v>77</v>
      </c>
      <c r="D63" s="70" t="s">
        <v>23</v>
      </c>
      <c r="E63" s="71"/>
      <c r="F63" s="72">
        <f>+E63*$I$7</f>
        <v>0</v>
      </c>
      <c r="G63" s="73"/>
    </row>
    <row r="64" spans="1:16" x14ac:dyDescent="0.25">
      <c r="A64" s="195"/>
      <c r="B64" s="103"/>
      <c r="C64" s="104" t="s">
        <v>78</v>
      </c>
      <c r="D64" s="105" t="s">
        <v>23</v>
      </c>
      <c r="E64" s="106"/>
      <c r="F64" s="107">
        <f>+E64*$I$7</f>
        <v>0</v>
      </c>
      <c r="G64" s="108"/>
    </row>
    <row r="65" spans="1:7" ht="15.75" thickBot="1" x14ac:dyDescent="0.3">
      <c r="A65" s="196"/>
      <c r="B65" s="74"/>
      <c r="C65" s="98" t="s">
        <v>37</v>
      </c>
      <c r="D65" s="75" t="s">
        <v>7</v>
      </c>
      <c r="E65" s="76"/>
      <c r="F65" s="77">
        <f>SUM(F63:F64)</f>
        <v>0</v>
      </c>
      <c r="G65" s="78"/>
    </row>
    <row r="66" spans="1:7" x14ac:dyDescent="0.25">
      <c r="A66" s="194" t="s">
        <v>36</v>
      </c>
      <c r="B66" s="68"/>
      <c r="C66" s="69" t="s">
        <v>67</v>
      </c>
      <c r="D66" s="71" t="s">
        <v>23</v>
      </c>
      <c r="E66" s="71"/>
      <c r="F66" s="72">
        <f>E66*860/0.9*10^-4</f>
        <v>0</v>
      </c>
      <c r="G66" s="73"/>
    </row>
    <row r="67" spans="1:7" x14ac:dyDescent="0.25">
      <c r="A67" s="195"/>
      <c r="B67" s="103"/>
      <c r="C67" s="104" t="s">
        <v>79</v>
      </c>
      <c r="D67" s="105" t="s">
        <v>23</v>
      </c>
      <c r="E67" s="106"/>
      <c r="F67" s="107">
        <f>+E67/3*0.187</f>
        <v>0</v>
      </c>
      <c r="G67" s="108"/>
    </row>
    <row r="68" spans="1:7" ht="15.75" thickBot="1" x14ac:dyDescent="0.3">
      <c r="A68" s="196"/>
      <c r="B68" s="74"/>
      <c r="C68" s="98" t="s">
        <v>38</v>
      </c>
      <c r="D68" s="75" t="s">
        <v>7</v>
      </c>
      <c r="E68" s="76"/>
      <c r="F68" s="77">
        <f>SUM(F66:F67)</f>
        <v>0</v>
      </c>
      <c r="G68" s="78"/>
    </row>
    <row r="69" spans="1:7" s="89" customFormat="1" ht="18.75" thickBot="1" x14ac:dyDescent="0.3">
      <c r="A69" s="86" t="s">
        <v>69</v>
      </c>
      <c r="B69" s="87"/>
      <c r="C69" s="50" t="s">
        <v>92</v>
      </c>
      <c r="D69" s="51" t="s">
        <v>47</v>
      </c>
      <c r="E69" s="52" t="e">
        <f>+F68/F65</f>
        <v>#DIV/0!</v>
      </c>
      <c r="F69" s="88"/>
      <c r="G69" s="88"/>
    </row>
    <row r="70" spans="1:7" ht="15.75" thickBot="1" x14ac:dyDescent="0.3">
      <c r="A70" s="1"/>
    </row>
    <row r="71" spans="1:7" ht="15.75" thickBot="1" x14ac:dyDescent="0.3">
      <c r="A71" s="166" t="s">
        <v>41</v>
      </c>
      <c r="B71" s="168" t="s">
        <v>44</v>
      </c>
      <c r="C71" s="169"/>
      <c r="D71" s="48"/>
      <c r="E71" s="47"/>
      <c r="F71" s="47"/>
      <c r="G71" s="47"/>
    </row>
    <row r="72" spans="1:7" ht="49.15" customHeight="1" thickBot="1" x14ac:dyDescent="0.3">
      <c r="A72" s="199"/>
      <c r="B72" s="170"/>
      <c r="C72" s="171"/>
      <c r="D72" s="65" t="s">
        <v>8</v>
      </c>
      <c r="E72" s="65" t="s">
        <v>6</v>
      </c>
      <c r="F72" s="65" t="s">
        <v>7</v>
      </c>
      <c r="G72" s="66" t="s">
        <v>30</v>
      </c>
    </row>
    <row r="73" spans="1:7" x14ac:dyDescent="0.25">
      <c r="A73" s="194" t="s">
        <v>35</v>
      </c>
      <c r="B73" s="68"/>
      <c r="C73" s="69" t="s">
        <v>9</v>
      </c>
      <c r="D73" s="70" t="s">
        <v>23</v>
      </c>
      <c r="E73" s="71"/>
      <c r="F73" s="72">
        <f>+E73*$I$7</f>
        <v>0</v>
      </c>
      <c r="G73" s="73"/>
    </row>
    <row r="74" spans="1:7" ht="15.75" thickBot="1" x14ac:dyDescent="0.3">
      <c r="A74" s="196"/>
      <c r="B74" s="74"/>
      <c r="C74" s="98" t="s">
        <v>37</v>
      </c>
      <c r="D74" s="75" t="s">
        <v>7</v>
      </c>
      <c r="E74" s="76"/>
      <c r="F74" s="77">
        <f>SUM(F73:F73)</f>
        <v>0</v>
      </c>
      <c r="G74" s="78"/>
    </row>
    <row r="75" spans="1:7" x14ac:dyDescent="0.25">
      <c r="A75" s="194" t="s">
        <v>36</v>
      </c>
      <c r="B75" s="68"/>
      <c r="C75" s="69" t="s">
        <v>68</v>
      </c>
      <c r="D75" s="71" t="s">
        <v>23</v>
      </c>
      <c r="E75" s="71"/>
      <c r="F75" s="72">
        <f>+E75/3*0.187</f>
        <v>0</v>
      </c>
      <c r="G75" s="73"/>
    </row>
    <row r="76" spans="1:7" ht="15.75" thickBot="1" x14ac:dyDescent="0.3">
      <c r="A76" s="196"/>
      <c r="B76" s="74"/>
      <c r="C76" s="98" t="s">
        <v>38</v>
      </c>
      <c r="D76" s="75" t="s">
        <v>7</v>
      </c>
      <c r="E76" s="76"/>
      <c r="F76" s="77">
        <f>SUM(F75:F75)</f>
        <v>0</v>
      </c>
      <c r="G76" s="78"/>
    </row>
    <row r="77" spans="1:7" ht="18.75" thickBot="1" x14ac:dyDescent="0.3">
      <c r="A77" s="86" t="s">
        <v>69</v>
      </c>
      <c r="B77" s="37"/>
      <c r="C77" s="50" t="s">
        <v>93</v>
      </c>
      <c r="D77" s="33" t="s">
        <v>47</v>
      </c>
      <c r="E77" s="52" t="e">
        <f>+F76/F74</f>
        <v>#DIV/0!</v>
      </c>
      <c r="F77" s="26"/>
      <c r="G77" s="26"/>
    </row>
    <row r="78" spans="1:7" ht="15.75" thickBot="1" x14ac:dyDescent="0.3">
      <c r="A78" s="1"/>
    </row>
    <row r="79" spans="1:7" ht="15" customHeight="1" thickBot="1" x14ac:dyDescent="0.3">
      <c r="A79" s="166" t="s">
        <v>42</v>
      </c>
      <c r="B79" s="168" t="s">
        <v>80</v>
      </c>
      <c r="C79" s="169"/>
      <c r="D79" s="48"/>
    </row>
    <row r="80" spans="1:7" ht="41.45" customHeight="1" thickBot="1" x14ac:dyDescent="0.3">
      <c r="A80" s="199"/>
      <c r="B80" s="200"/>
      <c r="C80" s="201"/>
      <c r="D80" s="39" t="s">
        <v>8</v>
      </c>
      <c r="E80" s="39" t="s">
        <v>6</v>
      </c>
      <c r="F80" s="39" t="s">
        <v>7</v>
      </c>
      <c r="G80" s="40" t="s">
        <v>30</v>
      </c>
    </row>
    <row r="81" spans="1:16" x14ac:dyDescent="0.25">
      <c r="A81" s="194" t="s">
        <v>35</v>
      </c>
      <c r="B81" s="68"/>
      <c r="C81" s="69" t="s">
        <v>26</v>
      </c>
      <c r="D81" s="70" t="s">
        <v>23</v>
      </c>
      <c r="E81" s="71"/>
      <c r="F81" s="72">
        <f>+E81*860/9*10^-4</f>
        <v>0</v>
      </c>
      <c r="G81" s="73"/>
    </row>
    <row r="82" spans="1:16" ht="15.75" thickBot="1" x14ac:dyDescent="0.3">
      <c r="A82" s="196"/>
      <c r="B82" s="74"/>
      <c r="C82" s="98" t="s">
        <v>37</v>
      </c>
      <c r="D82" s="75" t="s">
        <v>7</v>
      </c>
      <c r="E82" s="76"/>
      <c r="F82" s="77">
        <f>SUM(F81:F81)</f>
        <v>0</v>
      </c>
      <c r="G82" s="78"/>
    </row>
    <row r="83" spans="1:16" x14ac:dyDescent="0.25">
      <c r="A83" s="194" t="s">
        <v>36</v>
      </c>
      <c r="B83" s="68"/>
      <c r="C83" s="69" t="s">
        <v>68</v>
      </c>
      <c r="D83" s="71" t="s">
        <v>23</v>
      </c>
      <c r="E83" s="71"/>
      <c r="F83" s="72">
        <f>+E83/3*0.187</f>
        <v>0</v>
      </c>
      <c r="G83" s="73"/>
    </row>
    <row r="84" spans="1:16" ht="15.75" thickBot="1" x14ac:dyDescent="0.3">
      <c r="A84" s="196"/>
      <c r="B84" s="74"/>
      <c r="C84" s="98" t="s">
        <v>38</v>
      </c>
      <c r="D84" s="75" t="s">
        <v>7</v>
      </c>
      <c r="E84" s="76"/>
      <c r="F84" s="77">
        <f>SUM(F83:F83)</f>
        <v>0</v>
      </c>
      <c r="G84" s="78"/>
    </row>
    <row r="85" spans="1:16" ht="18.75" thickBot="1" x14ac:dyDescent="0.3">
      <c r="A85" s="86" t="s">
        <v>69</v>
      </c>
      <c r="B85" s="37"/>
      <c r="C85" s="50" t="s">
        <v>94</v>
      </c>
      <c r="D85" s="51" t="s">
        <v>47</v>
      </c>
      <c r="E85" s="52" t="e">
        <f>+F84/F82</f>
        <v>#DIV/0!</v>
      </c>
      <c r="F85" s="26"/>
      <c r="G85" s="26"/>
    </row>
    <row r="86" spans="1:16" x14ac:dyDescent="0.25">
      <c r="A86" s="1"/>
      <c r="E86" s="53"/>
      <c r="F86" s="26"/>
      <c r="G86" s="26"/>
    </row>
    <row r="87" spans="1:16" ht="15.75" thickBot="1" x14ac:dyDescent="0.3">
      <c r="A87" s="1"/>
      <c r="E87" s="53"/>
      <c r="F87" s="26"/>
      <c r="G87" s="26"/>
    </row>
    <row r="88" spans="1:16" ht="15.6" customHeight="1" thickBot="1" x14ac:dyDescent="0.3">
      <c r="A88" s="174" t="s">
        <v>74</v>
      </c>
      <c r="B88" s="202" t="s">
        <v>99</v>
      </c>
      <c r="C88" s="203"/>
      <c r="D88" s="48"/>
      <c r="E88" s="49"/>
      <c r="F88" s="49"/>
      <c r="G88" s="49"/>
      <c r="O88" s="26"/>
      <c r="P88" s="26"/>
    </row>
    <row r="89" spans="1:16" ht="40.15" customHeight="1" thickBot="1" x14ac:dyDescent="0.3">
      <c r="A89" s="175"/>
      <c r="B89" s="204"/>
      <c r="C89" s="205"/>
      <c r="D89" s="92" t="s">
        <v>8</v>
      </c>
      <c r="E89" s="92" t="s">
        <v>6</v>
      </c>
      <c r="F89" s="92" t="s">
        <v>7</v>
      </c>
      <c r="G89" s="93" t="s">
        <v>30</v>
      </c>
      <c r="O89" s="26"/>
      <c r="P89" s="26"/>
    </row>
    <row r="90" spans="1:16" ht="25.9" customHeight="1" x14ac:dyDescent="0.25">
      <c r="A90" s="206" t="s">
        <v>86</v>
      </c>
      <c r="B90" s="116"/>
      <c r="C90" s="117" t="s">
        <v>84</v>
      </c>
      <c r="D90" s="134" t="s">
        <v>23</v>
      </c>
      <c r="E90" s="123"/>
      <c r="F90" s="137">
        <f>+E90*$I$7</f>
        <v>0</v>
      </c>
      <c r="G90" s="126"/>
      <c r="O90" s="26"/>
      <c r="P90" s="26"/>
    </row>
    <row r="91" spans="1:16" ht="20.45" customHeight="1" x14ac:dyDescent="0.25">
      <c r="A91" s="207"/>
      <c r="B91" s="115"/>
      <c r="C91" s="114" t="s">
        <v>85</v>
      </c>
      <c r="D91" s="135" t="s">
        <v>23</v>
      </c>
      <c r="E91" s="124"/>
      <c r="F91" s="138">
        <f>+E91*$I$7</f>
        <v>0</v>
      </c>
      <c r="G91" s="127"/>
      <c r="O91" s="26"/>
      <c r="P91" s="26"/>
    </row>
    <row r="92" spans="1:16" ht="20.45" customHeight="1" thickBot="1" x14ac:dyDescent="0.3">
      <c r="A92" s="208"/>
      <c r="B92" s="113"/>
      <c r="C92" s="122" t="s">
        <v>70</v>
      </c>
      <c r="D92" s="136" t="s">
        <v>23</v>
      </c>
      <c r="E92" s="125"/>
      <c r="F92" s="139">
        <f>SUM(F90:F91)</f>
        <v>0</v>
      </c>
      <c r="G92" s="128"/>
      <c r="O92" s="26"/>
      <c r="P92" s="26"/>
    </row>
    <row r="93" spans="1:16" x14ac:dyDescent="0.25">
      <c r="A93" s="197" t="s">
        <v>54</v>
      </c>
      <c r="B93" s="90"/>
      <c r="C93" s="118" t="s">
        <v>71</v>
      </c>
      <c r="D93" s="67" t="s">
        <v>23</v>
      </c>
      <c r="E93" s="62">
        <f>+SUM(H10:H12,E41,E57,E66)-E81</f>
        <v>0</v>
      </c>
      <c r="F93" s="91">
        <f>E93*860/0.9*10^-4</f>
        <v>0</v>
      </c>
      <c r="G93" s="64"/>
      <c r="O93" s="26"/>
      <c r="P93" s="26"/>
    </row>
    <row r="94" spans="1:16" x14ac:dyDescent="0.25">
      <c r="A94" s="197"/>
      <c r="B94" s="94"/>
      <c r="C94" s="119" t="s">
        <v>72</v>
      </c>
      <c r="D94" s="81" t="s">
        <v>23</v>
      </c>
      <c r="E94" s="82">
        <f>SUM(E75,E83)</f>
        <v>0</v>
      </c>
      <c r="F94" s="95">
        <f>+E94/3*0.187</f>
        <v>0</v>
      </c>
      <c r="G94" s="84"/>
      <c r="O94" s="26"/>
      <c r="P94" s="26"/>
    </row>
    <row r="95" spans="1:16" ht="15.75" thickBot="1" x14ac:dyDescent="0.3">
      <c r="A95" s="198"/>
      <c r="B95" s="96"/>
      <c r="C95" s="120" t="s">
        <v>70</v>
      </c>
      <c r="D95" s="121" t="s">
        <v>23</v>
      </c>
      <c r="E95" s="76">
        <f>SUM(E93:E94)</f>
        <v>0</v>
      </c>
      <c r="F95" s="97">
        <f>SUM(F93:F94)</f>
        <v>0</v>
      </c>
      <c r="G95" s="78"/>
      <c r="O95" s="26"/>
      <c r="P95" s="26"/>
    </row>
    <row r="96" spans="1:16" ht="17.45" customHeight="1" thickBot="1" x14ac:dyDescent="0.3">
      <c r="A96" s="86" t="s">
        <v>69</v>
      </c>
      <c r="B96" s="54"/>
      <c r="C96" s="55" t="s">
        <v>95</v>
      </c>
      <c r="D96" s="51" t="s">
        <v>47</v>
      </c>
      <c r="E96" s="100" t="e">
        <f>F92/F95</f>
        <v>#DIV/0!</v>
      </c>
      <c r="F96" s="28"/>
      <c r="G96" s="28"/>
      <c r="H96" s="28"/>
      <c r="I96" s="28"/>
      <c r="J96" s="29"/>
      <c r="K96" s="29"/>
      <c r="L96" s="26"/>
      <c r="M96" s="26"/>
      <c r="N96" s="26"/>
      <c r="O96" s="26"/>
      <c r="P96" s="26"/>
    </row>
    <row r="97" spans="1:16" ht="15.75" x14ac:dyDescent="0.25">
      <c r="A97" s="1"/>
      <c r="B97" s="27"/>
      <c r="C97" s="25"/>
      <c r="D97" s="26"/>
      <c r="E97" s="26"/>
      <c r="F97" s="26"/>
      <c r="G97" s="26"/>
      <c r="H97" s="26"/>
      <c r="I97" s="26"/>
      <c r="J97" s="28"/>
      <c r="K97" s="28"/>
      <c r="L97" s="26"/>
      <c r="M97" s="26"/>
      <c r="N97" s="26"/>
      <c r="O97" s="26"/>
      <c r="P97" s="26"/>
    </row>
    <row r="98" spans="1:16" ht="16.5" thickBot="1" x14ac:dyDescent="0.3">
      <c r="A98" s="1"/>
      <c r="B98" s="27"/>
      <c r="C98" s="25"/>
      <c r="D98" s="26"/>
      <c r="E98" s="26"/>
      <c r="F98" s="26"/>
      <c r="G98" s="26"/>
      <c r="H98" s="26"/>
      <c r="I98" s="26"/>
      <c r="J98" s="28"/>
      <c r="K98" s="28"/>
      <c r="L98" s="26"/>
      <c r="M98" s="26"/>
      <c r="N98" s="26"/>
      <c r="O98" s="26"/>
      <c r="P98" s="26"/>
    </row>
    <row r="99" spans="1:16" ht="15.75" thickBot="1" x14ac:dyDescent="0.3">
      <c r="A99" s="260" t="s">
        <v>74</v>
      </c>
      <c r="B99" s="262" t="s">
        <v>100</v>
      </c>
      <c r="C99" s="263"/>
      <c r="D99" s="48"/>
      <c r="E99" s="49"/>
      <c r="F99" s="49"/>
      <c r="G99" s="49"/>
      <c r="H99" s="26"/>
      <c r="I99" s="26"/>
      <c r="J99" s="26"/>
      <c r="K99" s="26"/>
      <c r="L99" s="26"/>
      <c r="M99" s="26"/>
      <c r="N99" s="26"/>
      <c r="O99" s="26"/>
      <c r="P99" s="26"/>
    </row>
    <row r="100" spans="1:16" ht="27.75" thickBot="1" x14ac:dyDescent="0.3">
      <c r="A100" s="261"/>
      <c r="B100" s="264"/>
      <c r="C100" s="265"/>
      <c r="D100" s="152" t="s">
        <v>8</v>
      </c>
      <c r="E100" s="152" t="s">
        <v>6</v>
      </c>
      <c r="F100" s="152" t="s">
        <v>7</v>
      </c>
      <c r="G100" s="153" t="s">
        <v>30</v>
      </c>
      <c r="H100" s="26"/>
      <c r="I100" s="26"/>
      <c r="J100" s="26"/>
      <c r="K100" s="26"/>
      <c r="L100" s="26"/>
      <c r="M100" s="26"/>
      <c r="N100" s="26"/>
      <c r="O100" s="26"/>
      <c r="P100" s="26"/>
    </row>
    <row r="101" spans="1:16" ht="17.25" x14ac:dyDescent="0.25">
      <c r="A101" s="266" t="s">
        <v>86</v>
      </c>
      <c r="B101" s="140"/>
      <c r="C101" s="141" t="s">
        <v>98</v>
      </c>
      <c r="D101" s="134" t="s">
        <v>23</v>
      </c>
      <c r="E101" s="161">
        <f>E104-H21</f>
        <v>0</v>
      </c>
      <c r="F101" s="155">
        <f>E101*860/0.9*10^-4</f>
        <v>0</v>
      </c>
      <c r="G101" s="126"/>
      <c r="H101" s="26"/>
      <c r="I101" s="26"/>
      <c r="J101" s="26"/>
      <c r="K101" s="26"/>
      <c r="L101" s="26"/>
      <c r="M101" s="26"/>
      <c r="N101" s="26"/>
      <c r="O101" s="26"/>
      <c r="P101" s="26"/>
    </row>
    <row r="102" spans="1:16" ht="17.25" x14ac:dyDescent="0.25">
      <c r="A102" s="267"/>
      <c r="B102" s="142"/>
      <c r="C102" s="143" t="s">
        <v>97</v>
      </c>
      <c r="D102" s="135" t="s">
        <v>23</v>
      </c>
      <c r="E102" s="163">
        <f>E105-H22</f>
        <v>0</v>
      </c>
      <c r="F102" s="156">
        <f>+E102/3*0.187</f>
        <v>0</v>
      </c>
      <c r="G102" s="127"/>
    </row>
    <row r="103" spans="1:16" ht="18" thickBot="1" x14ac:dyDescent="0.3">
      <c r="A103" s="268"/>
      <c r="B103" s="144"/>
      <c r="C103" s="145" t="s">
        <v>70</v>
      </c>
      <c r="D103" s="136" t="s">
        <v>23</v>
      </c>
      <c r="E103" s="162">
        <f>SUM(E101:E102)</f>
        <v>0</v>
      </c>
      <c r="F103" s="154">
        <f>SUM(F101:F102)</f>
        <v>0</v>
      </c>
      <c r="G103" s="128"/>
    </row>
    <row r="104" spans="1:16" x14ac:dyDescent="0.25">
      <c r="A104" s="269" t="s">
        <v>54</v>
      </c>
      <c r="B104" s="146"/>
      <c r="C104" s="147" t="s">
        <v>71</v>
      </c>
      <c r="D104" s="67" t="s">
        <v>23</v>
      </c>
      <c r="E104" s="62">
        <f>E93</f>
        <v>0</v>
      </c>
      <c r="F104" s="155">
        <f>E104*860/0.9*10^-4</f>
        <v>0</v>
      </c>
      <c r="G104" s="64"/>
    </row>
    <row r="105" spans="1:16" x14ac:dyDescent="0.25">
      <c r="A105" s="269"/>
      <c r="B105" s="148"/>
      <c r="C105" s="149" t="s">
        <v>72</v>
      </c>
      <c r="D105" s="81" t="s">
        <v>23</v>
      </c>
      <c r="E105" s="82">
        <f>E94</f>
        <v>0</v>
      </c>
      <c r="F105" s="156">
        <f>+E105/3*0.187</f>
        <v>0</v>
      </c>
      <c r="G105" s="84"/>
    </row>
    <row r="106" spans="1:16" ht="15.75" thickBot="1" x14ac:dyDescent="0.3">
      <c r="A106" s="270"/>
      <c r="B106" s="150"/>
      <c r="C106" s="151" t="s">
        <v>70</v>
      </c>
      <c r="D106" s="121" t="s">
        <v>23</v>
      </c>
      <c r="E106" s="76">
        <f>SUM(E104:E105)</f>
        <v>0</v>
      </c>
      <c r="F106" s="157">
        <f>SUM(F104:F105)</f>
        <v>0</v>
      </c>
      <c r="G106" s="78"/>
    </row>
    <row r="107" spans="1:16" ht="18.75" thickBot="1" x14ac:dyDescent="0.3">
      <c r="A107" s="86" t="s">
        <v>69</v>
      </c>
      <c r="B107" s="159"/>
      <c r="C107" s="158" t="s">
        <v>96</v>
      </c>
      <c r="D107" s="51" t="s">
        <v>47</v>
      </c>
      <c r="E107" s="100" t="e">
        <f>F103/F106</f>
        <v>#DIV/0!</v>
      </c>
      <c r="F107" s="28"/>
      <c r="G107" s="28"/>
    </row>
    <row r="110" spans="1:16" x14ac:dyDescent="0.25">
      <c r="A110" s="160" t="s">
        <v>102</v>
      </c>
    </row>
  </sheetData>
  <mergeCells count="98">
    <mergeCell ref="D5:O5"/>
    <mergeCell ref="A73:A74"/>
    <mergeCell ref="A66:A68"/>
    <mergeCell ref="A40:A42"/>
    <mergeCell ref="A75:A76"/>
    <mergeCell ref="A63:A65"/>
    <mergeCell ref="I10:J10"/>
    <mergeCell ref="E16:F16"/>
    <mergeCell ref="E14:F14"/>
    <mergeCell ref="I15:J15"/>
    <mergeCell ref="N6:O6"/>
    <mergeCell ref="L19:M19"/>
    <mergeCell ref="I6:J6"/>
    <mergeCell ref="A99:A100"/>
    <mergeCell ref="B99:C100"/>
    <mergeCell ref="A101:A103"/>
    <mergeCell ref="A104:A106"/>
    <mergeCell ref="L6:M6"/>
    <mergeCell ref="L8:M8"/>
    <mergeCell ref="L9:M9"/>
    <mergeCell ref="L7:M7"/>
    <mergeCell ref="L10:M10"/>
    <mergeCell ref="A1:O1"/>
    <mergeCell ref="M2:O2"/>
    <mergeCell ref="B2:C4"/>
    <mergeCell ref="I2:J3"/>
    <mergeCell ref="I4:J4"/>
    <mergeCell ref="D4:F4"/>
    <mergeCell ref="G2:H3"/>
    <mergeCell ref="L2:L3"/>
    <mergeCell ref="G4:H4"/>
    <mergeCell ref="D2:F3"/>
    <mergeCell ref="I16:J16"/>
    <mergeCell ref="I18:J18"/>
    <mergeCell ref="N7:O19"/>
    <mergeCell ref="L17:M17"/>
    <mergeCell ref="L18:M18"/>
    <mergeCell ref="L16:M16"/>
    <mergeCell ref="I7:J8"/>
    <mergeCell ref="I19:J19"/>
    <mergeCell ref="I17:J17"/>
    <mergeCell ref="I9:J9"/>
    <mergeCell ref="I11:J11"/>
    <mergeCell ref="L12:M12"/>
    <mergeCell ref="L11:M11"/>
    <mergeCell ref="I12:J12"/>
    <mergeCell ref="I13:J13"/>
    <mergeCell ref="I14:J14"/>
    <mergeCell ref="L13:M13"/>
    <mergeCell ref="L14:M14"/>
    <mergeCell ref="L15:M15"/>
    <mergeCell ref="E15:F15"/>
    <mergeCell ref="E13:F13"/>
    <mergeCell ref="N20:O22"/>
    <mergeCell ref="E23:F23"/>
    <mergeCell ref="I20:J20"/>
    <mergeCell ref="I21:J21"/>
    <mergeCell ref="I22:J22"/>
    <mergeCell ref="E20:F20"/>
    <mergeCell ref="E21:F21"/>
    <mergeCell ref="E22:F22"/>
    <mergeCell ref="L20:M20"/>
    <mergeCell ref="L21:M21"/>
    <mergeCell ref="L22:M22"/>
    <mergeCell ref="A93:A95"/>
    <mergeCell ref="A46:A47"/>
    <mergeCell ref="B46:C47"/>
    <mergeCell ref="A61:A62"/>
    <mergeCell ref="B61:C62"/>
    <mergeCell ref="A71:A72"/>
    <mergeCell ref="B71:C72"/>
    <mergeCell ref="A79:A80"/>
    <mergeCell ref="B79:C80"/>
    <mergeCell ref="A57:A58"/>
    <mergeCell ref="A48:A56"/>
    <mergeCell ref="A81:A82"/>
    <mergeCell ref="A83:A84"/>
    <mergeCell ref="B88:C89"/>
    <mergeCell ref="A90:A92"/>
    <mergeCell ref="E12:F12"/>
    <mergeCell ref="E7:F7"/>
    <mergeCell ref="E8:F8"/>
    <mergeCell ref="B20:C22"/>
    <mergeCell ref="E11:F11"/>
    <mergeCell ref="B6:C19"/>
    <mergeCell ref="E6:F6"/>
    <mergeCell ref="E9:F9"/>
    <mergeCell ref="E10:F10"/>
    <mergeCell ref="E17:F17"/>
    <mergeCell ref="E18:F18"/>
    <mergeCell ref="E19:F19"/>
    <mergeCell ref="A29:A30"/>
    <mergeCell ref="B29:C30"/>
    <mergeCell ref="A43:A44"/>
    <mergeCell ref="A88:A89"/>
    <mergeCell ref="B23:C23"/>
    <mergeCell ref="A2:A23"/>
    <mergeCell ref="A31:A39"/>
  </mergeCells>
  <dataValidations disablePrompts="1" count="1">
    <dataValidation type="list" allowBlank="1" showInputMessage="1" showErrorMessage="1" sqref="G95 G106 G81:G83 G73:G75 G63:G67 G93 G104 G31:G41 G48:G57" xr:uid="{00000000-0002-0000-0000-000000000000}">
      <formula1>$V$15:$V$18</formula1>
    </dataValidation>
  </dataValidations>
  <printOptions horizontalCentered="1" verticalCentered="1" headings="1" gridLines="1"/>
  <pageMargins left="0.11811023622047244" right="0.11811023622047244" top="0.15748031496062992" bottom="0.15748031496062992" header="0.31496062992125984" footer="0.31496062992125984"/>
  <pageSetup paperSize="9" scale="31"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TLR</vt:lpstr>
      <vt:lpstr>TLR!Area_stampa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2016-11-16T11:02:32Z</cp:lastPrinted>
  <dcterms:created xsi:type="dcterms:W3CDTF">2014-12-02T10:27:56Z</dcterms:created>
  <dcterms:modified xsi:type="dcterms:W3CDTF">2019-10-29T08:49:45Z</dcterms:modified>
</cp:coreProperties>
</file>