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eneait-my.sharepoint.com/personal/marcello_salvio_enea_it/Documents/DUEE_SPS_ESE/art.7 comma 8 2020/"/>
    </mc:Choice>
  </mc:AlternateContent>
  <xr:revisionPtr revIDLastSave="3" documentId="8_{B53D862F-E8AF-435B-B92C-259CDE171552}" xr6:coauthVersionLast="47" xr6:coauthVersionMax="47" xr10:uidLastSave="{8B63F44C-DAD5-4B24-B6CD-BB6B5216EC7B}"/>
  <bookViews>
    <workbookView xWindow="-110" yWindow="-110" windowWidth="19420" windowHeight="10420" tabRatio="500" activeTab="1" xr2:uid="{00000000-000D-0000-FFFF-FFFF00000000}"/>
  </bookViews>
  <sheets>
    <sheet name="DATI" sheetId="4" r:id="rId1"/>
    <sheet name="1 - Schema rendicontazione" sheetId="5" r:id="rId2"/>
  </sheets>
  <definedNames>
    <definedName name="_xlnm.Print_Area" localSheetId="1">'1 - Schema rendicontazione'!$A$1:$S$69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17" i="5" l="1"/>
  <c r="O117" i="5" s="1"/>
  <c r="M116" i="5"/>
  <c r="O116" i="5" s="1"/>
  <c r="M115" i="5"/>
  <c r="O115" i="5" s="1"/>
  <c r="M114" i="5"/>
  <c r="O114" i="5" s="1"/>
  <c r="M113" i="5"/>
  <c r="O113" i="5" s="1"/>
  <c r="M108" i="5"/>
  <c r="O108" i="5" s="1"/>
  <c r="M107" i="5"/>
  <c r="O107" i="5" s="1"/>
  <c r="M93" i="5"/>
  <c r="O93" i="5" s="1"/>
  <c r="M92" i="5"/>
  <c r="O92" i="5" s="1"/>
  <c r="M91" i="5"/>
  <c r="O91" i="5" s="1"/>
  <c r="M90" i="5"/>
  <c r="O90" i="5" s="1"/>
  <c r="M89" i="5"/>
  <c r="O89" i="5" s="1"/>
  <c r="M84" i="5"/>
  <c r="O84" i="5" s="1"/>
  <c r="M83" i="5"/>
  <c r="O83" i="5" s="1"/>
  <c r="M69" i="5"/>
  <c r="O69" i="5" s="1"/>
  <c r="M68" i="5"/>
  <c r="O68" i="5" s="1"/>
  <c r="M67" i="5"/>
  <c r="O67" i="5" s="1"/>
  <c r="M66" i="5"/>
  <c r="O66" i="5" s="1"/>
  <c r="M65" i="5"/>
  <c r="O65" i="5" s="1"/>
  <c r="M60" i="5"/>
  <c r="O60" i="5" s="1"/>
  <c r="M59" i="5"/>
  <c r="O59" i="5" s="1"/>
  <c r="M45" i="5"/>
  <c r="O45" i="5" s="1"/>
  <c r="M44" i="5"/>
  <c r="O44" i="5" s="1"/>
  <c r="M43" i="5"/>
  <c r="O43" i="5" s="1"/>
  <c r="M42" i="5"/>
  <c r="O42" i="5" s="1"/>
  <c r="M41" i="5"/>
  <c r="O41" i="5" s="1"/>
  <c r="M36" i="5"/>
  <c r="O36" i="5" s="1"/>
  <c r="M35" i="5"/>
  <c r="O35" i="5" s="1"/>
  <c r="L117" i="5"/>
  <c r="N117" i="5" s="1"/>
  <c r="L116" i="5"/>
  <c r="N116" i="5" s="1"/>
  <c r="P116" i="5" s="1"/>
  <c r="R116" i="5" s="1"/>
  <c r="L115" i="5"/>
  <c r="N115" i="5" s="1"/>
  <c r="P115" i="5" s="1"/>
  <c r="R115" i="5" s="1"/>
  <c r="L114" i="5"/>
  <c r="N114" i="5" s="1"/>
  <c r="P114" i="5" s="1"/>
  <c r="R114" i="5" s="1"/>
  <c r="L113" i="5"/>
  <c r="N113" i="5" s="1"/>
  <c r="P113" i="5" s="1"/>
  <c r="R113" i="5" s="1"/>
  <c r="L108" i="5"/>
  <c r="N108" i="5" s="1"/>
  <c r="P108" i="5" s="1"/>
  <c r="R108" i="5" s="1"/>
  <c r="L107" i="5"/>
  <c r="N107" i="5" s="1"/>
  <c r="P107" i="5" s="1"/>
  <c r="R107" i="5" s="1"/>
  <c r="L93" i="5"/>
  <c r="N93" i="5" s="1"/>
  <c r="P93" i="5" s="1"/>
  <c r="R93" i="5" s="1"/>
  <c r="L92" i="5"/>
  <c r="N92" i="5" s="1"/>
  <c r="P92" i="5" s="1"/>
  <c r="R92" i="5" s="1"/>
  <c r="L91" i="5"/>
  <c r="N91" i="5" s="1"/>
  <c r="P91" i="5" s="1"/>
  <c r="R91" i="5" s="1"/>
  <c r="L90" i="5"/>
  <c r="N90" i="5" s="1"/>
  <c r="P90" i="5" s="1"/>
  <c r="R90" i="5" s="1"/>
  <c r="L89" i="5"/>
  <c r="N89" i="5" s="1"/>
  <c r="P89" i="5" s="1"/>
  <c r="R89" i="5" s="1"/>
  <c r="L84" i="5"/>
  <c r="N84" i="5" s="1"/>
  <c r="P84" i="5" s="1"/>
  <c r="R84" i="5" s="1"/>
  <c r="L83" i="5"/>
  <c r="N83" i="5" s="1"/>
  <c r="P83" i="5" s="1"/>
  <c r="R83" i="5" s="1"/>
  <c r="L69" i="5"/>
  <c r="N69" i="5" s="1"/>
  <c r="P69" i="5" s="1"/>
  <c r="R69" i="5" s="1"/>
  <c r="L68" i="5"/>
  <c r="N68" i="5" s="1"/>
  <c r="P68" i="5" s="1"/>
  <c r="R68" i="5" s="1"/>
  <c r="L67" i="5"/>
  <c r="N67" i="5" s="1"/>
  <c r="P67" i="5" s="1"/>
  <c r="R67" i="5" s="1"/>
  <c r="L66" i="5"/>
  <c r="N66" i="5" s="1"/>
  <c r="P66" i="5" s="1"/>
  <c r="R66" i="5" s="1"/>
  <c r="L65" i="5"/>
  <c r="N65" i="5" s="1"/>
  <c r="P65" i="5" s="1"/>
  <c r="R65" i="5" s="1"/>
  <c r="L60" i="5"/>
  <c r="N60" i="5" s="1"/>
  <c r="P60" i="5" s="1"/>
  <c r="R60" i="5" s="1"/>
  <c r="L59" i="5"/>
  <c r="N59" i="5" s="1"/>
  <c r="P59" i="5" s="1"/>
  <c r="R59" i="5" s="1"/>
  <c r="L45" i="5"/>
  <c r="N45" i="5" s="1"/>
  <c r="L44" i="5"/>
  <c r="N44" i="5" s="1"/>
  <c r="L43" i="5"/>
  <c r="N43" i="5" s="1"/>
  <c r="L42" i="5"/>
  <c r="N42" i="5" s="1"/>
  <c r="L41" i="5"/>
  <c r="N41" i="5" s="1"/>
  <c r="L36" i="5"/>
  <c r="N36" i="5" s="1"/>
  <c r="L35" i="5"/>
  <c r="N35" i="5" s="1"/>
  <c r="K117" i="5"/>
  <c r="K116" i="5"/>
  <c r="K115" i="5"/>
  <c r="K114" i="5"/>
  <c r="K113" i="5"/>
  <c r="K112" i="5"/>
  <c r="J112" i="5"/>
  <c r="M112" i="5" s="1"/>
  <c r="O112" i="5" s="1"/>
  <c r="K111" i="5"/>
  <c r="J111" i="5"/>
  <c r="M111" i="5" s="1"/>
  <c r="O111" i="5" s="1"/>
  <c r="K110" i="5"/>
  <c r="J110" i="5"/>
  <c r="M110" i="5" s="1"/>
  <c r="O110" i="5" s="1"/>
  <c r="K109" i="5"/>
  <c r="J109" i="5"/>
  <c r="M109" i="5" s="1"/>
  <c r="O109" i="5" s="1"/>
  <c r="K108" i="5"/>
  <c r="K107" i="5"/>
  <c r="K106" i="5"/>
  <c r="J106" i="5"/>
  <c r="M106" i="5" s="1"/>
  <c r="O106" i="5" s="1"/>
  <c r="K105" i="5"/>
  <c r="J105" i="5"/>
  <c r="M105" i="5" s="1"/>
  <c r="O105" i="5" s="1"/>
  <c r="K104" i="5"/>
  <c r="J104" i="5"/>
  <c r="M104" i="5" s="1"/>
  <c r="O104" i="5" s="1"/>
  <c r="K93" i="5"/>
  <c r="K92" i="5"/>
  <c r="K91" i="5"/>
  <c r="K90" i="5"/>
  <c r="K89" i="5"/>
  <c r="K88" i="5"/>
  <c r="J88" i="5"/>
  <c r="M88" i="5" s="1"/>
  <c r="O88" i="5" s="1"/>
  <c r="K87" i="5"/>
  <c r="J87" i="5"/>
  <c r="M87" i="5" s="1"/>
  <c r="O87" i="5" s="1"/>
  <c r="K86" i="5"/>
  <c r="J86" i="5"/>
  <c r="M86" i="5" s="1"/>
  <c r="O86" i="5" s="1"/>
  <c r="K85" i="5"/>
  <c r="J85" i="5"/>
  <c r="M85" i="5" s="1"/>
  <c r="O85" i="5" s="1"/>
  <c r="K84" i="5"/>
  <c r="K83" i="5"/>
  <c r="K82" i="5"/>
  <c r="J82" i="5"/>
  <c r="M82" i="5" s="1"/>
  <c r="O82" i="5" s="1"/>
  <c r="K81" i="5"/>
  <c r="J81" i="5"/>
  <c r="M81" i="5" s="1"/>
  <c r="O81" i="5" s="1"/>
  <c r="K80" i="5"/>
  <c r="J80" i="5"/>
  <c r="M80" i="5" s="1"/>
  <c r="O80" i="5" s="1"/>
  <c r="P117" i="5" l="1"/>
  <c r="R117" i="5" s="1"/>
  <c r="L80" i="5"/>
  <c r="N80" i="5" s="1"/>
  <c r="P80" i="5" s="1"/>
  <c r="R80" i="5" s="1"/>
  <c r="L88" i="5"/>
  <c r="N88" i="5" s="1"/>
  <c r="P88" i="5" s="1"/>
  <c r="R88" i="5" s="1"/>
  <c r="L106" i="5"/>
  <c r="N106" i="5" s="1"/>
  <c r="P106" i="5" s="1"/>
  <c r="R106" i="5" s="1"/>
  <c r="L110" i="5"/>
  <c r="N110" i="5" s="1"/>
  <c r="P110" i="5" s="1"/>
  <c r="R110" i="5" s="1"/>
  <c r="L81" i="5"/>
  <c r="N81" i="5" s="1"/>
  <c r="P81" i="5" s="1"/>
  <c r="R81" i="5" s="1"/>
  <c r="L85" i="5"/>
  <c r="N85" i="5" s="1"/>
  <c r="P85" i="5" s="1"/>
  <c r="R85" i="5" s="1"/>
  <c r="L111" i="5"/>
  <c r="N111" i="5" s="1"/>
  <c r="P111" i="5" s="1"/>
  <c r="R111" i="5" s="1"/>
  <c r="L82" i="5"/>
  <c r="N82" i="5" s="1"/>
  <c r="P82" i="5" s="1"/>
  <c r="R82" i="5" s="1"/>
  <c r="L86" i="5"/>
  <c r="N86" i="5" s="1"/>
  <c r="P86" i="5" s="1"/>
  <c r="R86" i="5" s="1"/>
  <c r="L104" i="5"/>
  <c r="N104" i="5" s="1"/>
  <c r="P104" i="5" s="1"/>
  <c r="R104" i="5" s="1"/>
  <c r="L112" i="5"/>
  <c r="N112" i="5" s="1"/>
  <c r="P112" i="5" s="1"/>
  <c r="R112" i="5" s="1"/>
  <c r="L87" i="5"/>
  <c r="N87" i="5" s="1"/>
  <c r="P87" i="5" s="1"/>
  <c r="R87" i="5" s="1"/>
  <c r="L105" i="5"/>
  <c r="N105" i="5" s="1"/>
  <c r="P105" i="5" s="1"/>
  <c r="R105" i="5" s="1"/>
  <c r="L109" i="5"/>
  <c r="N109" i="5" s="1"/>
  <c r="P109" i="5" s="1"/>
  <c r="R109" i="5" s="1"/>
  <c r="P36" i="5"/>
  <c r="R36" i="5" s="1"/>
  <c r="P42" i="5"/>
  <c r="R42" i="5" s="1"/>
  <c r="P44" i="5"/>
  <c r="R44" i="5" s="1"/>
  <c r="P35" i="5"/>
  <c r="R35" i="5" s="1"/>
  <c r="P41" i="5"/>
  <c r="R41" i="5" s="1"/>
  <c r="P43" i="5"/>
  <c r="R43" i="5" s="1"/>
  <c r="P45" i="5"/>
  <c r="R45" i="5" s="1"/>
  <c r="J57" i="5"/>
  <c r="J33" i="5"/>
  <c r="M33" i="5" l="1"/>
  <c r="O33" i="5" s="1"/>
  <c r="L33" i="5"/>
  <c r="N33" i="5" s="1"/>
  <c r="P33" i="5" s="1"/>
  <c r="R33" i="5" s="1"/>
  <c r="S96" i="5"/>
  <c r="M57" i="5"/>
  <c r="O57" i="5" s="1"/>
  <c r="L57" i="5"/>
  <c r="N57" i="5" s="1"/>
  <c r="P57" i="5" s="1"/>
  <c r="R57" i="5" s="1"/>
  <c r="S72" i="5"/>
  <c r="K69" i="5"/>
  <c r="K68" i="5"/>
  <c r="K67" i="5"/>
  <c r="K66" i="5"/>
  <c r="K65" i="5"/>
  <c r="K64" i="5"/>
  <c r="J64" i="5"/>
  <c r="K63" i="5"/>
  <c r="J63" i="5"/>
  <c r="K62" i="5"/>
  <c r="J62" i="5"/>
  <c r="K61" i="5"/>
  <c r="J61" i="5"/>
  <c r="K60" i="5"/>
  <c r="K59" i="5"/>
  <c r="K58" i="5"/>
  <c r="J58" i="5"/>
  <c r="K57" i="5"/>
  <c r="K56" i="5"/>
  <c r="J56" i="5"/>
  <c r="J40" i="5"/>
  <c r="J39" i="5"/>
  <c r="J38" i="5"/>
  <c r="J37" i="5"/>
  <c r="J34" i="5"/>
  <c r="J32" i="5"/>
  <c r="M34" i="5" l="1"/>
  <c r="O34" i="5" s="1"/>
  <c r="L34" i="5"/>
  <c r="N34" i="5" s="1"/>
  <c r="P34" i="5" s="1"/>
  <c r="R34" i="5" s="1"/>
  <c r="M40" i="5"/>
  <c r="O40" i="5" s="1"/>
  <c r="L40" i="5"/>
  <c r="N40" i="5" s="1"/>
  <c r="M61" i="5"/>
  <c r="O61" i="5" s="1"/>
  <c r="L61" i="5"/>
  <c r="N61" i="5" s="1"/>
  <c r="M37" i="5"/>
  <c r="O37" i="5" s="1"/>
  <c r="L37" i="5"/>
  <c r="N37" i="5" s="1"/>
  <c r="M56" i="5"/>
  <c r="O56" i="5" s="1"/>
  <c r="L56" i="5"/>
  <c r="N56" i="5" s="1"/>
  <c r="P56" i="5" s="1"/>
  <c r="R56" i="5" s="1"/>
  <c r="M32" i="5"/>
  <c r="O32" i="5" s="1"/>
  <c r="L32" i="5"/>
  <c r="N32" i="5" s="1"/>
  <c r="M39" i="5"/>
  <c r="O39" i="5" s="1"/>
  <c r="L39" i="5"/>
  <c r="N39" i="5" s="1"/>
  <c r="M58" i="5"/>
  <c r="O58" i="5" s="1"/>
  <c r="L58" i="5"/>
  <c r="N58" i="5" s="1"/>
  <c r="M63" i="5"/>
  <c r="O63" i="5" s="1"/>
  <c r="L63" i="5"/>
  <c r="N63" i="5" s="1"/>
  <c r="P63" i="5" s="1"/>
  <c r="R63" i="5" s="1"/>
  <c r="M38" i="5"/>
  <c r="O38" i="5" s="1"/>
  <c r="L38" i="5"/>
  <c r="N38" i="5" s="1"/>
  <c r="M62" i="5"/>
  <c r="O62" i="5" s="1"/>
  <c r="L62" i="5"/>
  <c r="N62" i="5" s="1"/>
  <c r="M64" i="5"/>
  <c r="O64" i="5" s="1"/>
  <c r="L64" i="5"/>
  <c r="N64" i="5" s="1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P62" i="5" l="1"/>
  <c r="R62" i="5" s="1"/>
  <c r="P39" i="5"/>
  <c r="R39" i="5" s="1"/>
  <c r="P61" i="5"/>
  <c r="R61" i="5" s="1"/>
  <c r="P64" i="5"/>
  <c r="R64" i="5" s="1"/>
  <c r="P38" i="5"/>
  <c r="R38" i="5" s="1"/>
  <c r="P58" i="5"/>
  <c r="R58" i="5" s="1"/>
  <c r="P32" i="5"/>
  <c r="R32" i="5" s="1"/>
  <c r="S24" i="5" s="1"/>
  <c r="J16" i="5" s="1"/>
  <c r="P37" i="5"/>
  <c r="R37" i="5" s="1"/>
  <c r="P40" i="5"/>
  <c r="R40" i="5" s="1"/>
  <c r="S48" i="5"/>
</calcChain>
</file>

<file path=xl/sharedStrings.xml><?xml version="1.0" encoding="utf-8"?>
<sst xmlns="http://schemas.openxmlformats.org/spreadsheetml/2006/main" count="304" uniqueCount="83">
  <si>
    <t>NOME</t>
  </si>
  <si>
    <t>P.IVA</t>
  </si>
  <si>
    <t>A</t>
  </si>
  <si>
    <t>PCI o fattore di conversione</t>
  </si>
  <si>
    <t>B=Ca*A</t>
  </si>
  <si>
    <t>D=Cp*A</t>
  </si>
  <si>
    <t>Codice ATECO</t>
  </si>
  <si>
    <t>PMI</t>
  </si>
  <si>
    <t>Grande Impresa</t>
  </si>
  <si>
    <t>ANNO RENDICONTATO</t>
  </si>
  <si>
    <t>SI</t>
  </si>
  <si>
    <t>NO</t>
  </si>
  <si>
    <t>COGNOME</t>
  </si>
  <si>
    <t>NUMERO DI TELEFONO</t>
  </si>
  <si>
    <t>EMAIL</t>
  </si>
  <si>
    <t>REFERENTE PER LA COMUNICAZIONE</t>
  </si>
  <si>
    <t>Unità di misura</t>
  </si>
  <si>
    <t>Energia elettrica</t>
  </si>
  <si>
    <t>Gas naturale</t>
  </si>
  <si>
    <t>Calore</t>
  </si>
  <si>
    <t>Freddo</t>
  </si>
  <si>
    <t>Biomassa</t>
  </si>
  <si>
    <t>GPL</t>
  </si>
  <si>
    <t>Gasolio</t>
  </si>
  <si>
    <t>Coke di petrolio</t>
  </si>
  <si>
    <t>Altro</t>
  </si>
  <si>
    <t>Olio combustibili</t>
  </si>
  <si>
    <t>kWh</t>
  </si>
  <si>
    <t>t</t>
  </si>
  <si>
    <t>SITO</t>
  </si>
  <si>
    <t>Smc</t>
  </si>
  <si>
    <t>CAP</t>
  </si>
  <si>
    <t>Via</t>
  </si>
  <si>
    <t>Numero Civico</t>
  </si>
  <si>
    <t>Provincia</t>
  </si>
  <si>
    <t>Città</t>
  </si>
  <si>
    <t>0,187 x 10^-3</t>
  </si>
  <si>
    <t>860/0,9 x 10^-7</t>
  </si>
  <si>
    <t>(1/ EER) x 0,187 x 10^-3</t>
  </si>
  <si>
    <t>PCI (kcal/kg) x 10^-4</t>
  </si>
  <si>
    <t>SEDE LEGALE</t>
  </si>
  <si>
    <t>RIEPILOGO AZIENDA</t>
  </si>
  <si>
    <t>SITO
1</t>
  </si>
  <si>
    <t>Consumi</t>
  </si>
  <si>
    <t>Consumo specifico</t>
  </si>
  <si>
    <t>Comunicazione dei risparmi per sito</t>
  </si>
  <si>
    <t>Anagrafica Azienda</t>
  </si>
  <si>
    <t>REFERENTI</t>
  </si>
  <si>
    <t>Indirizzo</t>
  </si>
  <si>
    <t>Vettori Energetico</t>
  </si>
  <si>
    <t>Incentivi</t>
  </si>
  <si>
    <t>Europei</t>
  </si>
  <si>
    <t>Nazionali</t>
  </si>
  <si>
    <t>Regionali</t>
  </si>
  <si>
    <t>SOGGETTO OBBLIGATO AI SENSI DELL'ART. 8 D.Lgs 102/2014</t>
  </si>
  <si>
    <t>Fattore di normalizzazione (FN)</t>
  </si>
  <si>
    <t>FNa</t>
  </si>
  <si>
    <t>FNp</t>
  </si>
  <si>
    <t>E=B/FNa</t>
  </si>
  <si>
    <t>F=D/FNp</t>
  </si>
  <si>
    <t>(E -F)*FNp</t>
  </si>
  <si>
    <t>Risparmi (tep)</t>
  </si>
  <si>
    <t>Risparmi netti (tep)</t>
  </si>
  <si>
    <t>SITO 2</t>
  </si>
  <si>
    <t>Consumo ante (Ca)</t>
  </si>
  <si>
    <t>Consumo post (Cp)</t>
  </si>
  <si>
    <t>Risparmio totale netto di sito (tep)</t>
  </si>
  <si>
    <t>Risparmio Totale (tep)</t>
  </si>
  <si>
    <t>Fattore conversione in tep</t>
  </si>
  <si>
    <t>Consumi (tep)</t>
  </si>
  <si>
    <t>Risparmi  valorizzati con TEE (tep)</t>
  </si>
  <si>
    <t>8.360 x 10 ^-7</t>
  </si>
  <si>
    <t>SITO
3</t>
  </si>
  <si>
    <t>SITO
4</t>
  </si>
  <si>
    <t>Pubblica Amministrazione</t>
  </si>
  <si>
    <t>IMPRESA CON CERTIFICAZIONE ISO 50001</t>
  </si>
  <si>
    <t>CONVENZIONE CONSIP
 (PER PUBBLICA AMMINISTRAZIONE)</t>
  </si>
  <si>
    <t>DATI AZIENDALI /Pubblica Amministrazione</t>
  </si>
  <si>
    <t>RAGIONE SOCIALE / Ente Pubblico e Ufficio</t>
  </si>
  <si>
    <t>TIPOLOGIA</t>
  </si>
  <si>
    <t>ISCRIZIONE ELENCO CSEA PER IL SETTORE ELETTRICO</t>
  </si>
  <si>
    <t>LEGALE RAPPRESENTANTE</t>
  </si>
  <si>
    <t>Comune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</si>
</sst>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0.000000"/>
    <numFmt numFmtId="166" formatCode="0.0"/>
  </numFmts>
  <fonts count="1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70C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 applyAlignment="1">
      <alignment horizontal="center" vertical="center"/>
    </xf>
    <xf numFmtId="165" fontId="0" fillId="4" borderId="10" xfId="1" applyNumberFormat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0" fontId="0" fillId="2" borderId="24" xfId="0" applyFill="1" applyBorder="1" applyAlignment="1">
      <alignment vertical="center"/>
    </xf>
    <xf numFmtId="0" fontId="12" fillId="2" borderId="24" xfId="0" applyFont="1" applyFill="1" applyBorder="1" applyAlignment="1">
      <alignment vertical="center"/>
    </xf>
    <xf numFmtId="0" fontId="5" fillId="2" borderId="24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49" fontId="8" fillId="2" borderId="0" xfId="0" applyNumberFormat="1" applyFont="1" applyFill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0" fillId="4" borderId="10" xfId="0" applyFill="1" applyBorder="1" applyAlignment="1">
      <alignment vertical="center"/>
    </xf>
    <xf numFmtId="0" fontId="3" fillId="4" borderId="1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4" borderId="35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164" fontId="0" fillId="4" borderId="10" xfId="1" applyFont="1" applyFill="1" applyBorder="1" applyAlignment="1">
      <alignment horizontal="center" vertical="center"/>
    </xf>
    <xf numFmtId="43" fontId="0" fillId="4" borderId="10" xfId="1" applyNumberFormat="1" applyFont="1" applyFill="1" applyBorder="1" applyAlignment="1">
      <alignment vertical="center"/>
    </xf>
    <xf numFmtId="49" fontId="0" fillId="2" borderId="10" xfId="0" applyNumberFormat="1" applyFill="1" applyBorder="1" applyAlignment="1" applyProtection="1">
      <alignment horizontal="center" vertical="center"/>
      <protection locked="0"/>
    </xf>
    <xf numFmtId="49" fontId="0" fillId="2" borderId="10" xfId="0" applyNumberFormat="1" applyFill="1" applyBorder="1" applyAlignment="1" applyProtection="1">
      <alignment vertical="center"/>
      <protection locked="0"/>
    </xf>
    <xf numFmtId="164" fontId="0" fillId="2" borderId="10" xfId="1" applyFon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vertical="center"/>
      <protection locked="0"/>
    </xf>
    <xf numFmtId="3" fontId="0" fillId="2" borderId="10" xfId="0" applyNumberFormat="1" applyFill="1" applyBorder="1" applyAlignment="1" applyProtection="1">
      <alignment horizontal="center" vertical="center"/>
      <protection locked="0"/>
    </xf>
    <xf numFmtId="165" fontId="0" fillId="2" borderId="10" xfId="1" applyNumberFormat="1" applyFon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>
      <alignment horizontal="center" vertical="center"/>
    </xf>
    <xf numFmtId="165" fontId="0" fillId="2" borderId="10" xfId="1" applyNumberFormat="1" applyFont="1" applyFill="1" applyBorder="1" applyAlignment="1" applyProtection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166" fontId="14" fillId="4" borderId="33" xfId="1" applyNumberFormat="1" applyFont="1" applyFill="1" applyBorder="1" applyAlignment="1">
      <alignment horizontal="center" vertical="center"/>
    </xf>
    <xf numFmtId="0" fontId="0" fillId="2" borderId="0" xfId="0" applyFill="1" applyAlignment="1" applyProtection="1">
      <alignment vertical="center"/>
      <protection locked="0"/>
    </xf>
    <xf numFmtId="49" fontId="8" fillId="2" borderId="20" xfId="0" applyNumberFormat="1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 applyProtection="1">
      <alignment vertical="center"/>
      <protection locked="0"/>
    </xf>
    <xf numFmtId="49" fontId="1" fillId="2" borderId="18" xfId="0" applyNumberFormat="1" applyFont="1" applyFill="1" applyBorder="1" applyAlignment="1" applyProtection="1">
      <alignment vertical="center"/>
      <protection locked="0"/>
    </xf>
    <xf numFmtId="49" fontId="1" fillId="2" borderId="19" xfId="0" applyNumberFormat="1" applyFont="1" applyFill="1" applyBorder="1" applyAlignment="1" applyProtection="1">
      <alignment vertical="center"/>
      <protection locked="0"/>
    </xf>
    <xf numFmtId="49" fontId="13" fillId="2" borderId="20" xfId="2" applyNumberFormat="1" applyFill="1" applyBorder="1" applyAlignment="1" applyProtection="1">
      <alignment vertical="center"/>
      <protection locked="0"/>
    </xf>
    <xf numFmtId="0" fontId="16" fillId="2" borderId="6" xfId="0" applyFont="1" applyFill="1" applyBorder="1" applyAlignment="1" applyProtection="1">
      <alignment vertical="center"/>
      <protection locked="0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49" fontId="7" fillId="2" borderId="41" xfId="0" applyNumberFormat="1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49" fontId="6" fillId="2" borderId="42" xfId="0" applyNumberFormat="1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0" fillId="2" borderId="10" xfId="0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 applyProtection="1">
      <alignment horizontal="center" vertical="center" wrapText="1"/>
      <protection locked="0"/>
    </xf>
    <xf numFmtId="0" fontId="5" fillId="4" borderId="27" xfId="0" applyFont="1" applyFill="1" applyBorder="1" applyAlignment="1" applyProtection="1">
      <alignment horizontal="center" vertical="center"/>
      <protection locked="0"/>
    </xf>
    <xf numFmtId="0" fontId="5" fillId="4" borderId="33" xfId="0" applyFont="1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166" fontId="15" fillId="5" borderId="6" xfId="0" applyNumberFormat="1" applyFont="1" applyFill="1" applyBorder="1" applyAlignment="1">
      <alignment horizontal="center" vertical="center"/>
    </xf>
    <xf numFmtId="0" fontId="15" fillId="5" borderId="33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10" fillId="3" borderId="32" xfId="0" applyFont="1" applyFill="1" applyBorder="1" applyAlignment="1">
      <alignment horizontal="center" vertical="center"/>
    </xf>
    <xf numFmtId="49" fontId="7" fillId="2" borderId="38" xfId="0" applyNumberFormat="1" applyFont="1" applyFill="1" applyBorder="1" applyAlignment="1" applyProtection="1">
      <alignment horizontal="center" vertical="center"/>
      <protection locked="0"/>
    </xf>
    <xf numFmtId="49" fontId="7" fillId="2" borderId="12" xfId="0" applyNumberFormat="1" applyFont="1" applyFill="1" applyBorder="1" applyAlignment="1" applyProtection="1">
      <alignment horizontal="center" vertical="center"/>
      <protection locked="0"/>
    </xf>
    <xf numFmtId="49" fontId="8" fillId="2" borderId="26" xfId="0" applyNumberFormat="1" applyFont="1" applyFill="1" applyBorder="1" applyAlignment="1" applyProtection="1">
      <alignment horizontal="center" vertical="center"/>
      <protection locked="0"/>
    </xf>
    <xf numFmtId="49" fontId="8" fillId="2" borderId="23" xfId="0" applyNumberFormat="1" applyFont="1" applyFill="1" applyBorder="1" applyAlignment="1" applyProtection="1">
      <alignment horizontal="center" vertical="center"/>
      <protection locked="0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 applyProtection="1">
      <alignment horizontal="center" vertical="center"/>
      <protection locked="0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 applyProtection="1">
      <alignment horizontal="center" vertical="center"/>
      <protection locked="0"/>
    </xf>
    <xf numFmtId="0" fontId="9" fillId="2" borderId="23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center" vertical="center" wrapText="1"/>
    </xf>
  </cellXfs>
  <cellStyles count="3">
    <cellStyle name="Collegamento ipertestuale" xfId="2" builtinId="8"/>
    <cellStyle name="Migliaia" xfId="1" builtinId="3"/>
    <cellStyle name="Normale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4"/>
  <sheetViews>
    <sheetView workbookViewId="0">
      <selection activeCell="B5" sqref="B5"/>
    </sheetView>
  </sheetViews>
  <sheetFormatPr defaultColWidth="11" defaultRowHeight="15.5" x14ac:dyDescent="0.35"/>
  <cols>
    <col min="2" max="2" width="14.08203125" bestFit="1" customWidth="1"/>
  </cols>
  <sheetData>
    <row r="2" spans="2:3" x14ac:dyDescent="0.35">
      <c r="B2" t="s">
        <v>7</v>
      </c>
      <c r="C2" t="s">
        <v>10</v>
      </c>
    </row>
    <row r="3" spans="2:3" x14ac:dyDescent="0.35">
      <c r="B3" t="s">
        <v>8</v>
      </c>
      <c r="C3" t="s">
        <v>11</v>
      </c>
    </row>
    <row r="4" spans="2:3" x14ac:dyDescent="0.35">
      <c r="B4" t="s">
        <v>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YJ117"/>
  <sheetViews>
    <sheetView tabSelected="1" topLeftCell="A80" zoomScaleNormal="100" workbookViewId="0">
      <selection activeCell="F97" sqref="F97"/>
    </sheetView>
  </sheetViews>
  <sheetFormatPr defaultColWidth="10.83203125" defaultRowHeight="15.5" x14ac:dyDescent="0.35"/>
  <cols>
    <col min="1" max="1" width="6" style="39" customWidth="1"/>
    <col min="2" max="2" width="10.83203125" style="39"/>
    <col min="3" max="3" width="2.83203125" style="39" customWidth="1"/>
    <col min="4" max="4" width="20.83203125" style="39" customWidth="1"/>
    <col min="5" max="5" width="21.08203125" style="39" customWidth="1"/>
    <col min="6" max="7" width="35.5" style="39" customWidth="1"/>
    <col min="8" max="8" width="16" style="39" customWidth="1"/>
    <col min="9" max="9" width="21.5" style="39" customWidth="1"/>
    <col min="10" max="10" width="19.58203125" style="39" customWidth="1"/>
    <col min="11" max="11" width="16.08203125" style="39" bestFit="1" customWidth="1"/>
    <col min="12" max="12" width="16.08203125" style="39" customWidth="1"/>
    <col min="13" max="14" width="15.58203125" style="39" customWidth="1"/>
    <col min="15" max="15" width="19.08203125" style="39" customWidth="1"/>
    <col min="16" max="17" width="20.83203125" style="39" customWidth="1"/>
    <col min="18" max="18" width="17.08203125" style="39" customWidth="1"/>
    <col min="19" max="19" width="27.58203125" style="39" bestFit="1" customWidth="1"/>
    <col min="20" max="16384" width="10.83203125" style="39"/>
  </cols>
  <sheetData>
    <row r="1" spans="1:13" s="8" customFormat="1" x14ac:dyDescent="0.35"/>
    <row r="2" spans="1:13" s="8" customFormat="1" ht="29" thickBot="1" x14ac:dyDescent="0.4">
      <c r="A2" s="5"/>
      <c r="B2" s="6" t="s">
        <v>46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s="8" customFormat="1" ht="16" thickBot="1" x14ac:dyDescent="0.4"/>
    <row r="4" spans="1:13" s="8" customFormat="1" ht="31.5" customHeight="1" thickBot="1" x14ac:dyDescent="0.4">
      <c r="B4" s="64" t="s">
        <v>77</v>
      </c>
      <c r="C4" s="65"/>
      <c r="D4" s="72" t="s">
        <v>9</v>
      </c>
      <c r="E4" s="73"/>
      <c r="F4" s="45"/>
    </row>
    <row r="5" spans="1:13" s="8" customFormat="1" ht="16" customHeight="1" x14ac:dyDescent="0.35">
      <c r="B5" s="66"/>
      <c r="C5" s="67"/>
      <c r="D5" s="74" t="s">
        <v>78</v>
      </c>
      <c r="E5" s="75"/>
      <c r="F5" s="75"/>
      <c r="G5" s="75"/>
      <c r="H5" s="78" t="s">
        <v>1</v>
      </c>
      <c r="I5" s="79"/>
      <c r="J5" s="82" t="s">
        <v>6</v>
      </c>
    </row>
    <row r="6" spans="1:13" s="8" customFormat="1" ht="16" customHeight="1" x14ac:dyDescent="0.35">
      <c r="B6" s="66"/>
      <c r="C6" s="67"/>
      <c r="D6" s="76"/>
      <c r="E6" s="77"/>
      <c r="F6" s="77"/>
      <c r="G6" s="77"/>
      <c r="H6" s="80"/>
      <c r="I6" s="81"/>
      <c r="J6" s="83"/>
    </row>
    <row r="7" spans="1:13" s="8" customFormat="1" ht="30" customHeight="1" thickBot="1" x14ac:dyDescent="0.4">
      <c r="B7" s="66"/>
      <c r="C7" s="67"/>
      <c r="D7" s="84"/>
      <c r="E7" s="85"/>
      <c r="F7" s="85"/>
      <c r="G7" s="85"/>
      <c r="H7" s="86"/>
      <c r="I7" s="87"/>
      <c r="J7" s="40"/>
    </row>
    <row r="8" spans="1:13" s="8" customFormat="1" ht="17" x14ac:dyDescent="0.35">
      <c r="B8" s="66"/>
      <c r="C8" s="67"/>
      <c r="D8" s="88" t="s">
        <v>40</v>
      </c>
      <c r="E8" s="89"/>
      <c r="F8" s="89"/>
      <c r="G8" s="89"/>
      <c r="H8" s="90"/>
      <c r="I8" s="4"/>
      <c r="J8" s="4"/>
      <c r="K8" s="9"/>
      <c r="L8" s="9"/>
      <c r="M8" s="9"/>
    </row>
    <row r="9" spans="1:13" s="8" customFormat="1" ht="17" x14ac:dyDescent="0.35">
      <c r="B9" s="66"/>
      <c r="C9" s="67"/>
      <c r="D9" s="17" t="s">
        <v>31</v>
      </c>
      <c r="E9" s="3" t="s">
        <v>34</v>
      </c>
      <c r="F9" s="3" t="s">
        <v>82</v>
      </c>
      <c r="G9" s="3" t="s">
        <v>48</v>
      </c>
      <c r="H9" s="18" t="s">
        <v>33</v>
      </c>
      <c r="I9" s="4"/>
      <c r="J9" s="4"/>
      <c r="K9" s="9"/>
      <c r="L9" s="9"/>
      <c r="M9" s="9"/>
    </row>
    <row r="10" spans="1:13" s="8" customFormat="1" ht="27" customHeight="1" thickBot="1" x14ac:dyDescent="0.4">
      <c r="B10" s="66"/>
      <c r="C10" s="67"/>
      <c r="D10" s="47"/>
      <c r="E10" s="48"/>
      <c r="F10" s="48"/>
      <c r="G10" s="48"/>
      <c r="H10" s="49"/>
      <c r="I10" s="4"/>
      <c r="J10" s="4"/>
      <c r="K10" s="9"/>
      <c r="L10" s="9"/>
      <c r="M10" s="9"/>
    </row>
    <row r="11" spans="1:13" s="8" customFormat="1" ht="65.25" customHeight="1" x14ac:dyDescent="0.35">
      <c r="B11" s="66"/>
      <c r="C11" s="67"/>
      <c r="D11" s="91" t="s">
        <v>79</v>
      </c>
      <c r="E11" s="92"/>
      <c r="F11" s="50" t="s">
        <v>80</v>
      </c>
      <c r="G11" s="51" t="s">
        <v>54</v>
      </c>
      <c r="H11" s="95" t="s">
        <v>75</v>
      </c>
      <c r="I11" s="96"/>
      <c r="J11" s="95" t="s">
        <v>76</v>
      </c>
      <c r="K11" s="99"/>
    </row>
    <row r="12" spans="1:13" s="8" customFormat="1" ht="28.5" customHeight="1" thickBot="1" x14ac:dyDescent="0.4">
      <c r="B12" s="68"/>
      <c r="C12" s="69"/>
      <c r="D12" s="93"/>
      <c r="E12" s="94"/>
      <c r="F12" s="46"/>
      <c r="G12" s="41"/>
      <c r="H12" s="97"/>
      <c r="I12" s="98"/>
      <c r="J12" s="97"/>
      <c r="K12" s="98"/>
    </row>
    <row r="13" spans="1:13" s="8" customFormat="1" ht="16" thickBot="1" x14ac:dyDescent="0.4"/>
    <row r="14" spans="1:13" s="8" customFormat="1" ht="45" customHeight="1" thickBot="1" x14ac:dyDescent="0.4">
      <c r="B14" s="64" t="s">
        <v>47</v>
      </c>
      <c r="C14" s="65"/>
      <c r="D14" s="61" t="s">
        <v>81</v>
      </c>
      <c r="E14" s="62"/>
      <c r="F14" s="62"/>
      <c r="G14" s="63"/>
      <c r="J14" s="15" t="s">
        <v>41</v>
      </c>
    </row>
    <row r="15" spans="1:13" s="8" customFormat="1" ht="40.5" customHeight="1" thickBot="1" x14ac:dyDescent="0.4">
      <c r="B15" s="66"/>
      <c r="C15" s="67"/>
      <c r="D15" s="10" t="s">
        <v>0</v>
      </c>
      <c r="E15" s="11" t="s">
        <v>12</v>
      </c>
      <c r="F15" s="12" t="s">
        <v>13</v>
      </c>
      <c r="G15" s="13" t="s">
        <v>14</v>
      </c>
      <c r="J15" s="16" t="s">
        <v>67</v>
      </c>
    </row>
    <row r="16" spans="1:13" s="8" customFormat="1" ht="30" customHeight="1" thickBot="1" x14ac:dyDescent="0.4">
      <c r="B16" s="66"/>
      <c r="C16" s="67"/>
      <c r="D16" s="42"/>
      <c r="E16" s="43"/>
      <c r="F16" s="43"/>
      <c r="G16" s="44"/>
      <c r="J16" s="70">
        <f>SUM(S:S)</f>
        <v>0</v>
      </c>
    </row>
    <row r="17" spans="1:19" s="8" customFormat="1" ht="39.75" customHeight="1" thickBot="1" x14ac:dyDescent="0.4">
      <c r="B17" s="66"/>
      <c r="C17" s="67"/>
      <c r="D17" s="61" t="s">
        <v>15</v>
      </c>
      <c r="E17" s="62"/>
      <c r="F17" s="62"/>
      <c r="G17" s="63"/>
      <c r="J17" s="71"/>
    </row>
    <row r="18" spans="1:19" s="8" customFormat="1" ht="32.25" customHeight="1" x14ac:dyDescent="0.35">
      <c r="B18" s="66"/>
      <c r="C18" s="67"/>
      <c r="D18" s="10" t="s">
        <v>0</v>
      </c>
      <c r="E18" s="11" t="s">
        <v>12</v>
      </c>
      <c r="F18" s="11" t="s">
        <v>13</v>
      </c>
      <c r="G18" s="13" t="s">
        <v>14</v>
      </c>
    </row>
    <row r="19" spans="1:19" s="8" customFormat="1" ht="33" customHeight="1" thickBot="1" x14ac:dyDescent="0.4">
      <c r="B19" s="68"/>
      <c r="C19" s="69"/>
      <c r="D19" s="42"/>
      <c r="E19" s="43"/>
      <c r="F19" s="43"/>
      <c r="G19" s="44"/>
    </row>
    <row r="20" spans="1:19" s="8" customFormat="1" ht="23.25" customHeight="1" x14ac:dyDescent="0.35"/>
    <row r="21" spans="1:19" s="8" customFormat="1" ht="53.25" customHeight="1" thickBot="1" x14ac:dyDescent="0.4">
      <c r="A21" s="5"/>
      <c r="B21" s="6" t="s">
        <v>45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9" s="8" customFormat="1" ht="27" customHeight="1" thickBot="1" x14ac:dyDescent="0.4"/>
    <row r="23" spans="1:19" s="8" customFormat="1" ht="31" x14ac:dyDescent="0.35">
      <c r="B23" s="56" t="s">
        <v>42</v>
      </c>
      <c r="D23" s="60" t="s">
        <v>29</v>
      </c>
      <c r="E23" s="60"/>
      <c r="F23" s="60"/>
      <c r="G23" s="60"/>
      <c r="H23" s="60"/>
      <c r="J23" s="52" t="s">
        <v>55</v>
      </c>
      <c r="K23" s="52"/>
      <c r="L23" s="52"/>
      <c r="N23" s="52" t="s">
        <v>50</v>
      </c>
      <c r="O23" s="52"/>
      <c r="P23" s="52"/>
      <c r="Q23" s="21"/>
      <c r="S23" s="22" t="s">
        <v>66</v>
      </c>
    </row>
    <row r="24" spans="1:19" s="8" customFormat="1" ht="19" thickBot="1" x14ac:dyDescent="0.4">
      <c r="B24" s="57"/>
      <c r="D24" s="14" t="s">
        <v>31</v>
      </c>
      <c r="E24" s="14" t="s">
        <v>34</v>
      </c>
      <c r="F24" s="14" t="s">
        <v>82</v>
      </c>
      <c r="G24" s="14" t="s">
        <v>32</v>
      </c>
      <c r="H24" s="14" t="s">
        <v>33</v>
      </c>
      <c r="J24" s="20" t="s">
        <v>56</v>
      </c>
      <c r="K24" s="20" t="s">
        <v>57</v>
      </c>
      <c r="L24" s="26" t="s">
        <v>16</v>
      </c>
      <c r="N24" s="19" t="s">
        <v>51</v>
      </c>
      <c r="O24" s="19" t="s">
        <v>52</v>
      </c>
      <c r="P24" s="19" t="s">
        <v>53</v>
      </c>
      <c r="S24" s="38" t="str">
        <f>IFERROR(IF(SUM($R32:$R45)&gt;1%*SUM($L32:$L45),SUM($R32:$R45),""),"")</f>
        <v/>
      </c>
    </row>
    <row r="25" spans="1:19" s="8" customFormat="1" x14ac:dyDescent="0.35">
      <c r="B25" s="57"/>
      <c r="D25" s="29"/>
      <c r="E25" s="29"/>
      <c r="F25" s="30"/>
      <c r="G25" s="30"/>
      <c r="H25" s="30"/>
      <c r="J25" s="31"/>
      <c r="K25" s="31"/>
      <c r="L25" s="29"/>
      <c r="N25" s="32"/>
      <c r="O25" s="32"/>
      <c r="P25" s="32"/>
    </row>
    <row r="26" spans="1:19" s="8" customFormat="1" x14ac:dyDescent="0.35">
      <c r="B26" s="57"/>
    </row>
    <row r="27" spans="1:19" s="8" customFormat="1" ht="35.25" customHeight="1" x14ac:dyDescent="0.35">
      <c r="B27" s="57"/>
    </row>
    <row r="28" spans="1:19" s="8" customFormat="1" x14ac:dyDescent="0.35">
      <c r="B28" s="57"/>
    </row>
    <row r="29" spans="1:19" s="8" customFormat="1" x14ac:dyDescent="0.35">
      <c r="B29" s="57"/>
    </row>
    <row r="30" spans="1:19" s="8" customFormat="1" ht="43.5" customHeight="1" x14ac:dyDescent="0.35">
      <c r="B30" s="57"/>
      <c r="D30" s="53" t="s">
        <v>49</v>
      </c>
      <c r="E30" s="53"/>
      <c r="F30" s="52" t="s">
        <v>43</v>
      </c>
      <c r="G30" s="52"/>
      <c r="H30" s="52"/>
      <c r="I30" s="54" t="s">
        <v>68</v>
      </c>
      <c r="J30" s="54" t="s">
        <v>3</v>
      </c>
      <c r="K30" s="54"/>
      <c r="L30" s="54" t="s">
        <v>69</v>
      </c>
      <c r="M30" s="52"/>
      <c r="N30" s="52" t="s">
        <v>44</v>
      </c>
      <c r="O30" s="52"/>
      <c r="P30" s="24" t="s">
        <v>61</v>
      </c>
      <c r="Q30" s="54" t="s">
        <v>70</v>
      </c>
      <c r="R30" s="54" t="s">
        <v>62</v>
      </c>
    </row>
    <row r="31" spans="1:19" s="8" customFormat="1" ht="30" customHeight="1" x14ac:dyDescent="0.35">
      <c r="B31" s="57"/>
      <c r="D31" s="53"/>
      <c r="E31" s="53"/>
      <c r="F31" s="25" t="s">
        <v>64</v>
      </c>
      <c r="G31" s="25" t="s">
        <v>65</v>
      </c>
      <c r="H31" s="26" t="s">
        <v>16</v>
      </c>
      <c r="I31" s="54"/>
      <c r="J31" s="26" t="s">
        <v>2</v>
      </c>
      <c r="K31" s="26" t="s">
        <v>16</v>
      </c>
      <c r="L31" s="26" t="s">
        <v>4</v>
      </c>
      <c r="M31" s="26" t="s">
        <v>5</v>
      </c>
      <c r="N31" s="20" t="s">
        <v>58</v>
      </c>
      <c r="O31" s="20" t="s">
        <v>59</v>
      </c>
      <c r="P31" s="37" t="s">
        <v>60</v>
      </c>
      <c r="Q31" s="54"/>
      <c r="R31" s="54"/>
    </row>
    <row r="32" spans="1:19" s="8" customFormat="1" x14ac:dyDescent="0.35">
      <c r="B32" s="57"/>
      <c r="D32" s="59" t="s">
        <v>17</v>
      </c>
      <c r="E32" s="59"/>
      <c r="F32" s="33"/>
      <c r="G32" s="33"/>
      <c r="H32" s="23" t="s">
        <v>27</v>
      </c>
      <c r="I32" s="23" t="s">
        <v>36</v>
      </c>
      <c r="J32" s="2">
        <f>0.187*10^-3</f>
        <v>1.8699999999999999E-4</v>
      </c>
      <c r="K32" s="2" t="str">
        <f t="shared" ref="K32:K45" si="0" xml:space="preserve"> CONCATENATE("tep", " / ",H32)</f>
        <v>tep / kWh</v>
      </c>
      <c r="L32" s="27">
        <f t="shared" ref="L32:L45" si="1">$F32*$J32</f>
        <v>0</v>
      </c>
      <c r="M32" s="27">
        <f t="shared" ref="M32:M45" si="2">$G32*$J32</f>
        <v>0</v>
      </c>
      <c r="N32" s="28" t="e">
        <f>$L32/$J25</f>
        <v>#DIV/0!</v>
      </c>
      <c r="O32" s="28" t="e">
        <f>$M32/$K25</f>
        <v>#DIV/0!</v>
      </c>
      <c r="P32" s="27" t="e">
        <f>($N32 - $O32)*$K25</f>
        <v>#DIV/0!</v>
      </c>
      <c r="Q32" s="31"/>
      <c r="R32" s="27" t="e">
        <f t="shared" ref="R32:R45" si="3">$P32-$Q32</f>
        <v>#DIV/0!</v>
      </c>
    </row>
    <row r="33" spans="2:19 2012:2012" s="8" customFormat="1" x14ac:dyDescent="0.35">
      <c r="B33" s="57"/>
      <c r="D33" s="59" t="s">
        <v>18</v>
      </c>
      <c r="E33" s="59"/>
      <c r="F33" s="33"/>
      <c r="G33" s="33"/>
      <c r="H33" s="23" t="s">
        <v>30</v>
      </c>
      <c r="I33" s="23" t="s">
        <v>71</v>
      </c>
      <c r="J33" s="2">
        <f>8360*10^-7</f>
        <v>8.3599999999999994E-4</v>
      </c>
      <c r="K33" s="2" t="str">
        <f t="shared" si="0"/>
        <v>tep / Smc</v>
      </c>
      <c r="L33" s="27">
        <f t="shared" si="1"/>
        <v>0</v>
      </c>
      <c r="M33" s="27">
        <f t="shared" si="2"/>
        <v>0</v>
      </c>
      <c r="N33" s="28" t="e">
        <f>$L33/$J25</f>
        <v>#DIV/0!</v>
      </c>
      <c r="O33" s="28" t="e">
        <f>$M33/$K25</f>
        <v>#DIV/0!</v>
      </c>
      <c r="P33" s="27" t="e">
        <f>($N33 - $O33)*$K25</f>
        <v>#DIV/0!</v>
      </c>
      <c r="Q33" s="31"/>
      <c r="R33" s="27" t="e">
        <f t="shared" si="3"/>
        <v>#DIV/0!</v>
      </c>
    </row>
    <row r="34" spans="2:19 2012:2012" s="8" customFormat="1" x14ac:dyDescent="0.35">
      <c r="B34" s="57"/>
      <c r="D34" s="59" t="s">
        <v>19</v>
      </c>
      <c r="E34" s="59"/>
      <c r="F34" s="33"/>
      <c r="G34" s="33"/>
      <c r="H34" s="23" t="s">
        <v>27</v>
      </c>
      <c r="I34" s="23" t="s">
        <v>37</v>
      </c>
      <c r="J34" s="2">
        <f>860/0.9*10^-7</f>
        <v>9.5555555555555555E-5</v>
      </c>
      <c r="K34" s="2" t="str">
        <f t="shared" si="0"/>
        <v>tep / kWh</v>
      </c>
      <c r="L34" s="27">
        <f t="shared" si="1"/>
        <v>0</v>
      </c>
      <c r="M34" s="27">
        <f t="shared" si="2"/>
        <v>0</v>
      </c>
      <c r="N34" s="28" t="e">
        <f>$L34/$J25</f>
        <v>#DIV/0!</v>
      </c>
      <c r="O34" s="28" t="e">
        <f>$M34/$K25</f>
        <v>#DIV/0!</v>
      </c>
      <c r="P34" s="27" t="e">
        <f>($N34 - $O34)*$K25</f>
        <v>#DIV/0!</v>
      </c>
      <c r="Q34" s="31"/>
      <c r="R34" s="27" t="e">
        <f t="shared" si="3"/>
        <v>#DIV/0!</v>
      </c>
    </row>
    <row r="35" spans="2:19 2012:2012" s="8" customFormat="1" x14ac:dyDescent="0.35">
      <c r="B35" s="57"/>
      <c r="D35" s="59" t="s">
        <v>20</v>
      </c>
      <c r="E35" s="59"/>
      <c r="F35" s="33"/>
      <c r="G35" s="33"/>
      <c r="H35" s="23" t="s">
        <v>27</v>
      </c>
      <c r="I35" s="23" t="s">
        <v>38</v>
      </c>
      <c r="J35" s="34"/>
      <c r="K35" s="2" t="str">
        <f t="shared" si="0"/>
        <v>tep / kWh</v>
      </c>
      <c r="L35" s="27">
        <f t="shared" si="1"/>
        <v>0</v>
      </c>
      <c r="M35" s="27">
        <f t="shared" si="2"/>
        <v>0</v>
      </c>
      <c r="N35" s="28" t="e">
        <f>$L35/$J25</f>
        <v>#DIV/0!</v>
      </c>
      <c r="O35" s="28" t="e">
        <f>$M35/$K25</f>
        <v>#DIV/0!</v>
      </c>
      <c r="P35" s="27" t="e">
        <f>($N35 - $O35)*$K25</f>
        <v>#DIV/0!</v>
      </c>
      <c r="Q35" s="31"/>
      <c r="R35" s="27" t="e">
        <f t="shared" si="3"/>
        <v>#DIV/0!</v>
      </c>
    </row>
    <row r="36" spans="2:19 2012:2012" s="8" customFormat="1" x14ac:dyDescent="0.35">
      <c r="B36" s="57"/>
      <c r="D36" s="59" t="s">
        <v>21</v>
      </c>
      <c r="E36" s="59"/>
      <c r="F36" s="33"/>
      <c r="G36" s="33"/>
      <c r="H36" s="23" t="s">
        <v>28</v>
      </c>
      <c r="I36" s="23" t="s">
        <v>39</v>
      </c>
      <c r="J36" s="34"/>
      <c r="K36" s="2" t="str">
        <f t="shared" si="0"/>
        <v>tep / t</v>
      </c>
      <c r="L36" s="27">
        <f t="shared" si="1"/>
        <v>0</v>
      </c>
      <c r="M36" s="27">
        <f t="shared" si="2"/>
        <v>0</v>
      </c>
      <c r="N36" s="28" t="e">
        <f>$L36/$J25</f>
        <v>#DIV/0!</v>
      </c>
      <c r="O36" s="28" t="e">
        <f>$M36/$K25</f>
        <v>#DIV/0!</v>
      </c>
      <c r="P36" s="27" t="e">
        <f>($N36 - $O36)*$K25</f>
        <v>#DIV/0!</v>
      </c>
      <c r="Q36" s="31"/>
      <c r="R36" s="27" t="e">
        <f t="shared" si="3"/>
        <v>#DIV/0!</v>
      </c>
      <c r="BYJ36" s="1">
        <v>8</v>
      </c>
    </row>
    <row r="37" spans="2:19 2012:2012" s="8" customFormat="1" x14ac:dyDescent="0.35">
      <c r="B37" s="57"/>
      <c r="D37" s="59" t="s">
        <v>26</v>
      </c>
      <c r="E37" s="59"/>
      <c r="F37" s="33"/>
      <c r="G37" s="33"/>
      <c r="H37" s="23" t="s">
        <v>28</v>
      </c>
      <c r="I37" s="23" t="s">
        <v>39</v>
      </c>
      <c r="J37" s="2">
        <f>9800*10^-4</f>
        <v>0.98000000000000009</v>
      </c>
      <c r="K37" s="2" t="str">
        <f t="shared" si="0"/>
        <v>tep / t</v>
      </c>
      <c r="L37" s="27">
        <f t="shared" si="1"/>
        <v>0</v>
      </c>
      <c r="M37" s="27">
        <f t="shared" si="2"/>
        <v>0</v>
      </c>
      <c r="N37" s="28" t="e">
        <f>$L37/$J25</f>
        <v>#DIV/0!</v>
      </c>
      <c r="O37" s="28" t="e">
        <f>$M37/$K25</f>
        <v>#DIV/0!</v>
      </c>
      <c r="P37" s="27" t="e">
        <f>($N37 - $O37)*$K25</f>
        <v>#DIV/0!</v>
      </c>
      <c r="Q37" s="31"/>
      <c r="R37" s="27" t="e">
        <f t="shared" si="3"/>
        <v>#DIV/0!</v>
      </c>
    </row>
    <row r="38" spans="2:19 2012:2012" s="8" customFormat="1" x14ac:dyDescent="0.35">
      <c r="B38" s="57"/>
      <c r="D38" s="59" t="s">
        <v>22</v>
      </c>
      <c r="E38" s="59"/>
      <c r="F38" s="33"/>
      <c r="G38" s="33"/>
      <c r="H38" s="23" t="s">
        <v>28</v>
      </c>
      <c r="I38" s="23" t="s">
        <v>39</v>
      </c>
      <c r="J38" s="2">
        <f>11000*10^-4</f>
        <v>1.1000000000000001</v>
      </c>
      <c r="K38" s="2" t="str">
        <f t="shared" si="0"/>
        <v>tep / t</v>
      </c>
      <c r="L38" s="27">
        <f t="shared" si="1"/>
        <v>0</v>
      </c>
      <c r="M38" s="27">
        <f t="shared" si="2"/>
        <v>0</v>
      </c>
      <c r="N38" s="28" t="e">
        <f>$L38/$J25</f>
        <v>#DIV/0!</v>
      </c>
      <c r="O38" s="28" t="e">
        <f>$M38/$K25</f>
        <v>#DIV/0!</v>
      </c>
      <c r="P38" s="27" t="e">
        <f>($N38 - $O38)*$K25</f>
        <v>#DIV/0!</v>
      </c>
      <c r="Q38" s="31"/>
      <c r="R38" s="27" t="e">
        <f t="shared" si="3"/>
        <v>#DIV/0!</v>
      </c>
    </row>
    <row r="39" spans="2:19 2012:2012" s="8" customFormat="1" x14ac:dyDescent="0.35">
      <c r="B39" s="57"/>
      <c r="D39" s="59" t="s">
        <v>23</v>
      </c>
      <c r="E39" s="59"/>
      <c r="F39" s="33"/>
      <c r="G39" s="33"/>
      <c r="H39" s="23" t="s">
        <v>28</v>
      </c>
      <c r="I39" s="23" t="s">
        <v>39</v>
      </c>
      <c r="J39" s="2">
        <f>10200*10^-4</f>
        <v>1.02</v>
      </c>
      <c r="K39" s="2" t="str">
        <f t="shared" si="0"/>
        <v>tep / t</v>
      </c>
      <c r="L39" s="27">
        <f t="shared" si="1"/>
        <v>0</v>
      </c>
      <c r="M39" s="27">
        <f t="shared" si="2"/>
        <v>0</v>
      </c>
      <c r="N39" s="28" t="e">
        <f>$L39/$J25</f>
        <v>#DIV/0!</v>
      </c>
      <c r="O39" s="28" t="e">
        <f>$M39/$K25</f>
        <v>#DIV/0!</v>
      </c>
      <c r="P39" s="27" t="e">
        <f>($N39 - $O39)*$K25</f>
        <v>#DIV/0!</v>
      </c>
      <c r="Q39" s="31"/>
      <c r="R39" s="27" t="e">
        <f t="shared" si="3"/>
        <v>#DIV/0!</v>
      </c>
    </row>
    <row r="40" spans="2:19 2012:2012" s="8" customFormat="1" x14ac:dyDescent="0.35">
      <c r="B40" s="57"/>
      <c r="D40" s="59" t="s">
        <v>24</v>
      </c>
      <c r="E40" s="59"/>
      <c r="F40" s="33"/>
      <c r="G40" s="33"/>
      <c r="H40" s="23" t="s">
        <v>28</v>
      </c>
      <c r="I40" s="23" t="s">
        <v>39</v>
      </c>
      <c r="J40" s="2">
        <f>8300*10^-4</f>
        <v>0.83000000000000007</v>
      </c>
      <c r="K40" s="2" t="str">
        <f t="shared" si="0"/>
        <v>tep / t</v>
      </c>
      <c r="L40" s="27">
        <f t="shared" si="1"/>
        <v>0</v>
      </c>
      <c r="M40" s="27">
        <f t="shared" si="2"/>
        <v>0</v>
      </c>
      <c r="N40" s="28" t="e">
        <f>$L40/$J25</f>
        <v>#DIV/0!</v>
      </c>
      <c r="O40" s="28" t="e">
        <f>$M40/$K25</f>
        <v>#DIV/0!</v>
      </c>
      <c r="P40" s="27" t="e">
        <f>($N40 - $O40)*$K25</f>
        <v>#DIV/0!</v>
      </c>
      <c r="Q40" s="31"/>
      <c r="R40" s="27" t="e">
        <f t="shared" si="3"/>
        <v>#DIV/0!</v>
      </c>
    </row>
    <row r="41" spans="2:19 2012:2012" s="8" customFormat="1" x14ac:dyDescent="0.35">
      <c r="B41" s="57"/>
      <c r="D41" s="55" t="s">
        <v>25</v>
      </c>
      <c r="E41" s="55"/>
      <c r="F41" s="33"/>
      <c r="G41" s="33"/>
      <c r="H41" s="35"/>
      <c r="I41" s="35"/>
      <c r="J41" s="36"/>
      <c r="K41" s="2" t="str">
        <f t="shared" si="0"/>
        <v xml:space="preserve">tep / </v>
      </c>
      <c r="L41" s="27">
        <f t="shared" si="1"/>
        <v>0</v>
      </c>
      <c r="M41" s="27">
        <f t="shared" si="2"/>
        <v>0</v>
      </c>
      <c r="N41" s="28" t="e">
        <f>$L41/$J25</f>
        <v>#DIV/0!</v>
      </c>
      <c r="O41" s="28" t="e">
        <f>$M41/$K25</f>
        <v>#DIV/0!</v>
      </c>
      <c r="P41" s="27" t="e">
        <f>($N41 - $O41)*$K25</f>
        <v>#DIV/0!</v>
      </c>
      <c r="Q41" s="31"/>
      <c r="R41" s="27" t="e">
        <f t="shared" si="3"/>
        <v>#DIV/0!</v>
      </c>
    </row>
    <row r="42" spans="2:19 2012:2012" s="8" customFormat="1" x14ac:dyDescent="0.35">
      <c r="B42" s="57"/>
      <c r="D42" s="55" t="s">
        <v>25</v>
      </c>
      <c r="E42" s="55"/>
      <c r="F42" s="33"/>
      <c r="G42" s="33"/>
      <c r="H42" s="35"/>
      <c r="I42" s="35"/>
      <c r="J42" s="36"/>
      <c r="K42" s="2" t="str">
        <f t="shared" si="0"/>
        <v xml:space="preserve">tep / </v>
      </c>
      <c r="L42" s="27">
        <f t="shared" si="1"/>
        <v>0</v>
      </c>
      <c r="M42" s="27">
        <f t="shared" si="2"/>
        <v>0</v>
      </c>
      <c r="N42" s="28" t="e">
        <f>$L42/$J25</f>
        <v>#DIV/0!</v>
      </c>
      <c r="O42" s="28" t="e">
        <f>$M42/$K25</f>
        <v>#DIV/0!</v>
      </c>
      <c r="P42" s="27" t="e">
        <f>($N42 - $O42)*$K25</f>
        <v>#DIV/0!</v>
      </c>
      <c r="Q42" s="31"/>
      <c r="R42" s="27" t="e">
        <f t="shared" si="3"/>
        <v>#DIV/0!</v>
      </c>
    </row>
    <row r="43" spans="2:19 2012:2012" s="8" customFormat="1" x14ac:dyDescent="0.35">
      <c r="B43" s="57"/>
      <c r="D43" s="55" t="s">
        <v>25</v>
      </c>
      <c r="E43" s="55"/>
      <c r="F43" s="33"/>
      <c r="G43" s="33"/>
      <c r="H43" s="35"/>
      <c r="I43" s="35"/>
      <c r="J43" s="36"/>
      <c r="K43" s="2" t="str">
        <f t="shared" si="0"/>
        <v xml:space="preserve">tep / </v>
      </c>
      <c r="L43" s="27">
        <f t="shared" si="1"/>
        <v>0</v>
      </c>
      <c r="M43" s="27">
        <f t="shared" si="2"/>
        <v>0</v>
      </c>
      <c r="N43" s="28" t="e">
        <f>$L43/$J25</f>
        <v>#DIV/0!</v>
      </c>
      <c r="O43" s="28" t="e">
        <f>$M43/$K25</f>
        <v>#DIV/0!</v>
      </c>
      <c r="P43" s="27" t="e">
        <f>($N43 - $O43)*$K25</f>
        <v>#DIV/0!</v>
      </c>
      <c r="Q43" s="31"/>
      <c r="R43" s="27" t="e">
        <f t="shared" si="3"/>
        <v>#DIV/0!</v>
      </c>
    </row>
    <row r="44" spans="2:19 2012:2012" s="8" customFormat="1" x14ac:dyDescent="0.35">
      <c r="B44" s="57"/>
      <c r="D44" s="55" t="s">
        <v>25</v>
      </c>
      <c r="E44" s="55"/>
      <c r="F44" s="33"/>
      <c r="G44" s="33"/>
      <c r="H44" s="35"/>
      <c r="I44" s="35"/>
      <c r="J44" s="36"/>
      <c r="K44" s="2" t="str">
        <f t="shared" si="0"/>
        <v xml:space="preserve">tep / </v>
      </c>
      <c r="L44" s="27">
        <f t="shared" si="1"/>
        <v>0</v>
      </c>
      <c r="M44" s="27">
        <f t="shared" si="2"/>
        <v>0</v>
      </c>
      <c r="N44" s="28" t="e">
        <f>$L44/$J25</f>
        <v>#DIV/0!</v>
      </c>
      <c r="O44" s="28" t="e">
        <f>$M44/$K25</f>
        <v>#DIV/0!</v>
      </c>
      <c r="P44" s="27" t="e">
        <f>($N44 - $O44)*$K25</f>
        <v>#DIV/0!</v>
      </c>
      <c r="Q44" s="31"/>
      <c r="R44" s="27" t="e">
        <f t="shared" si="3"/>
        <v>#DIV/0!</v>
      </c>
    </row>
    <row r="45" spans="2:19 2012:2012" s="8" customFormat="1" ht="16" thickBot="1" x14ac:dyDescent="0.4">
      <c r="B45" s="58"/>
      <c r="D45" s="55" t="s">
        <v>25</v>
      </c>
      <c r="E45" s="55"/>
      <c r="F45" s="33"/>
      <c r="G45" s="33"/>
      <c r="H45" s="35"/>
      <c r="I45" s="35"/>
      <c r="J45" s="36"/>
      <c r="K45" s="2" t="str">
        <f t="shared" si="0"/>
        <v xml:space="preserve">tep / </v>
      </c>
      <c r="L45" s="27">
        <f t="shared" si="1"/>
        <v>0</v>
      </c>
      <c r="M45" s="27">
        <f t="shared" si="2"/>
        <v>0</v>
      </c>
      <c r="N45" s="28" t="e">
        <f>$L45/$J25</f>
        <v>#DIV/0!</v>
      </c>
      <c r="O45" s="28" t="e">
        <f>$M45/$K25</f>
        <v>#DIV/0!</v>
      </c>
      <c r="P45" s="27" t="e">
        <f>($N45 - $O45)*$K25</f>
        <v>#DIV/0!</v>
      </c>
      <c r="Q45" s="31"/>
      <c r="R45" s="27" t="e">
        <f t="shared" si="3"/>
        <v>#DIV/0!</v>
      </c>
    </row>
    <row r="46" spans="2:19 2012:2012" s="8" customFormat="1" ht="16" thickBot="1" x14ac:dyDescent="0.4"/>
    <row r="47" spans="2:19 2012:2012" s="8" customFormat="1" ht="31" x14ac:dyDescent="0.35">
      <c r="B47" s="56" t="s">
        <v>63</v>
      </c>
      <c r="D47" s="60" t="s">
        <v>29</v>
      </c>
      <c r="E47" s="60"/>
      <c r="F47" s="60"/>
      <c r="G47" s="60"/>
      <c r="H47" s="60"/>
      <c r="J47" s="52" t="s">
        <v>55</v>
      </c>
      <c r="K47" s="52"/>
      <c r="L47" s="52"/>
      <c r="N47" s="52" t="s">
        <v>50</v>
      </c>
      <c r="O47" s="52"/>
      <c r="P47" s="52"/>
      <c r="Q47" s="21"/>
      <c r="S47" s="22" t="s">
        <v>66</v>
      </c>
    </row>
    <row r="48" spans="2:19 2012:2012" s="8" customFormat="1" ht="19" thickBot="1" x14ac:dyDescent="0.4">
      <c r="B48" s="57"/>
      <c r="D48" s="14" t="s">
        <v>31</v>
      </c>
      <c r="E48" s="14" t="s">
        <v>34</v>
      </c>
      <c r="F48" s="14" t="s">
        <v>35</v>
      </c>
      <c r="G48" s="14" t="s">
        <v>32</v>
      </c>
      <c r="H48" s="14" t="s">
        <v>33</v>
      </c>
      <c r="J48" s="20" t="s">
        <v>56</v>
      </c>
      <c r="K48" s="20" t="s">
        <v>57</v>
      </c>
      <c r="L48" s="26" t="s">
        <v>16</v>
      </c>
      <c r="N48" s="19" t="s">
        <v>51</v>
      </c>
      <c r="O48" s="19" t="s">
        <v>52</v>
      </c>
      <c r="P48" s="19" t="s">
        <v>53</v>
      </c>
      <c r="S48" s="38" t="str">
        <f>IFERROR(IF(SUM($R56:$R69)&gt;1%*SUM($L56:$L69),SUM($R56:$R69),""),"")</f>
        <v/>
      </c>
    </row>
    <row r="49" spans="2:18 2012:2012" s="8" customFormat="1" x14ac:dyDescent="0.35">
      <c r="B49" s="57"/>
      <c r="D49" s="29"/>
      <c r="E49" s="29"/>
      <c r="F49" s="30"/>
      <c r="G49" s="30"/>
      <c r="H49" s="30"/>
      <c r="J49" s="31"/>
      <c r="K49" s="31"/>
      <c r="L49" s="29"/>
      <c r="N49" s="32"/>
      <c r="O49" s="32"/>
      <c r="P49" s="32"/>
    </row>
    <row r="50" spans="2:18 2012:2012" s="8" customFormat="1" x14ac:dyDescent="0.35">
      <c r="B50" s="57"/>
    </row>
    <row r="51" spans="2:18 2012:2012" s="8" customFormat="1" ht="35.25" customHeight="1" x14ac:dyDescent="0.35">
      <c r="B51" s="57"/>
    </row>
    <row r="52" spans="2:18 2012:2012" s="8" customFormat="1" x14ac:dyDescent="0.35">
      <c r="B52" s="57"/>
    </row>
    <row r="53" spans="2:18 2012:2012" s="8" customFormat="1" x14ac:dyDescent="0.35">
      <c r="B53" s="57"/>
    </row>
    <row r="54" spans="2:18 2012:2012" s="8" customFormat="1" ht="43.5" customHeight="1" x14ac:dyDescent="0.35">
      <c r="B54" s="57"/>
      <c r="D54" s="53" t="s">
        <v>49</v>
      </c>
      <c r="E54" s="53"/>
      <c r="F54" s="52" t="s">
        <v>43</v>
      </c>
      <c r="G54" s="52"/>
      <c r="H54" s="52"/>
      <c r="I54" s="54" t="s">
        <v>68</v>
      </c>
      <c r="J54" s="54" t="s">
        <v>3</v>
      </c>
      <c r="K54" s="54"/>
      <c r="L54" s="54" t="s">
        <v>69</v>
      </c>
      <c r="M54" s="52"/>
      <c r="N54" s="52" t="s">
        <v>44</v>
      </c>
      <c r="O54" s="52"/>
      <c r="P54" s="24" t="s">
        <v>61</v>
      </c>
      <c r="Q54" s="54" t="s">
        <v>70</v>
      </c>
      <c r="R54" s="54" t="s">
        <v>62</v>
      </c>
    </row>
    <row r="55" spans="2:18 2012:2012" s="8" customFormat="1" ht="30" customHeight="1" x14ac:dyDescent="0.35">
      <c r="B55" s="57"/>
      <c r="D55" s="53"/>
      <c r="E55" s="53"/>
      <c r="F55" s="25" t="s">
        <v>64</v>
      </c>
      <c r="G55" s="25" t="s">
        <v>65</v>
      </c>
      <c r="H55" s="26" t="s">
        <v>16</v>
      </c>
      <c r="I55" s="54"/>
      <c r="J55" s="26" t="s">
        <v>2</v>
      </c>
      <c r="K55" s="26" t="s">
        <v>16</v>
      </c>
      <c r="L55" s="26" t="s">
        <v>4</v>
      </c>
      <c r="M55" s="26" t="s">
        <v>5</v>
      </c>
      <c r="N55" s="20" t="s">
        <v>58</v>
      </c>
      <c r="O55" s="20" t="s">
        <v>59</v>
      </c>
      <c r="P55" s="37" t="s">
        <v>60</v>
      </c>
      <c r="Q55" s="54"/>
      <c r="R55" s="54"/>
    </row>
    <row r="56" spans="2:18 2012:2012" s="8" customFormat="1" x14ac:dyDescent="0.35">
      <c r="B56" s="57"/>
      <c r="D56" s="59" t="s">
        <v>17</v>
      </c>
      <c r="E56" s="59"/>
      <c r="F56" s="33"/>
      <c r="G56" s="33"/>
      <c r="H56" s="23" t="s">
        <v>27</v>
      </c>
      <c r="I56" s="23" t="s">
        <v>36</v>
      </c>
      <c r="J56" s="2">
        <f>0.187*10^-3</f>
        <v>1.8699999999999999E-4</v>
      </c>
      <c r="K56" s="2" t="str">
        <f t="shared" ref="K56:K69" si="4" xml:space="preserve"> CONCATENATE("tep", " / ",H56)</f>
        <v>tep / kWh</v>
      </c>
      <c r="L56" s="27">
        <f t="shared" ref="L56:L69" si="5">$F56*$J56</f>
        <v>0</v>
      </c>
      <c r="M56" s="27">
        <f t="shared" ref="M56:M69" si="6">$G56*$J56</f>
        <v>0</v>
      </c>
      <c r="N56" s="28" t="e">
        <f>$L56/$J49</f>
        <v>#DIV/0!</v>
      </c>
      <c r="O56" s="28" t="e">
        <f>$M56/$K49</f>
        <v>#DIV/0!</v>
      </c>
      <c r="P56" s="27" t="e">
        <f>($N56 - $O56)*$K49</f>
        <v>#DIV/0!</v>
      </c>
      <c r="Q56" s="31"/>
      <c r="R56" s="27" t="e">
        <f>$P56-$Q56</f>
        <v>#DIV/0!</v>
      </c>
    </row>
    <row r="57" spans="2:18 2012:2012" s="8" customFormat="1" x14ac:dyDescent="0.35">
      <c r="B57" s="57"/>
      <c r="D57" s="59" t="s">
        <v>18</v>
      </c>
      <c r="E57" s="59"/>
      <c r="F57" s="33"/>
      <c r="G57" s="33"/>
      <c r="H57" s="23" t="s">
        <v>30</v>
      </c>
      <c r="I57" s="23" t="s">
        <v>71</v>
      </c>
      <c r="J57" s="2">
        <f>8360*10^-7</f>
        <v>8.3599999999999994E-4</v>
      </c>
      <c r="K57" s="2" t="str">
        <f t="shared" si="4"/>
        <v>tep / Smc</v>
      </c>
      <c r="L57" s="27">
        <f t="shared" si="5"/>
        <v>0</v>
      </c>
      <c r="M57" s="27">
        <f t="shared" si="6"/>
        <v>0</v>
      </c>
      <c r="N57" s="28" t="e">
        <f>$L57/$J49</f>
        <v>#DIV/0!</v>
      </c>
      <c r="O57" s="28" t="e">
        <f>$M57/$K49</f>
        <v>#DIV/0!</v>
      </c>
      <c r="P57" s="27" t="e">
        <f>($N57 - $O57)*$K49</f>
        <v>#DIV/0!</v>
      </c>
      <c r="Q57" s="31"/>
      <c r="R57" s="27" t="e">
        <f>$P57-$Q57</f>
        <v>#DIV/0!</v>
      </c>
    </row>
    <row r="58" spans="2:18 2012:2012" s="8" customFormat="1" x14ac:dyDescent="0.35">
      <c r="B58" s="57"/>
      <c r="D58" s="59" t="s">
        <v>19</v>
      </c>
      <c r="E58" s="59"/>
      <c r="F58" s="33"/>
      <c r="G58" s="33"/>
      <c r="H58" s="23" t="s">
        <v>27</v>
      </c>
      <c r="I58" s="23" t="s">
        <v>37</v>
      </c>
      <c r="J58" s="2">
        <f>860/0.9*10^-7</f>
        <v>9.5555555555555555E-5</v>
      </c>
      <c r="K58" s="2" t="str">
        <f t="shared" si="4"/>
        <v>tep / kWh</v>
      </c>
      <c r="L58" s="27">
        <f t="shared" si="5"/>
        <v>0</v>
      </c>
      <c r="M58" s="27">
        <f t="shared" si="6"/>
        <v>0</v>
      </c>
      <c r="N58" s="28" t="e">
        <f>$L58/$J49</f>
        <v>#DIV/0!</v>
      </c>
      <c r="O58" s="28" t="e">
        <f>$M58/$K49</f>
        <v>#DIV/0!</v>
      </c>
      <c r="P58" s="27" t="e">
        <f>($N58 - $O58)*$K49</f>
        <v>#DIV/0!</v>
      </c>
      <c r="Q58" s="31"/>
      <c r="R58" s="27" t="e">
        <f>$P58-$Q58</f>
        <v>#DIV/0!</v>
      </c>
    </row>
    <row r="59" spans="2:18 2012:2012" s="8" customFormat="1" x14ac:dyDescent="0.35">
      <c r="B59" s="57"/>
      <c r="D59" s="59" t="s">
        <v>20</v>
      </c>
      <c r="E59" s="59"/>
      <c r="F59" s="33"/>
      <c r="G59" s="33"/>
      <c r="H59" s="23" t="s">
        <v>27</v>
      </c>
      <c r="I59" s="23" t="s">
        <v>38</v>
      </c>
      <c r="J59" s="34"/>
      <c r="K59" s="2" t="str">
        <f t="shared" si="4"/>
        <v>tep / kWh</v>
      </c>
      <c r="L59" s="27">
        <f t="shared" si="5"/>
        <v>0</v>
      </c>
      <c r="M59" s="27">
        <f t="shared" si="6"/>
        <v>0</v>
      </c>
      <c r="N59" s="28" t="e">
        <f>$L59/$J49</f>
        <v>#DIV/0!</v>
      </c>
      <c r="O59" s="28" t="e">
        <f>$M59/$K49</f>
        <v>#DIV/0!</v>
      </c>
      <c r="P59" s="27" t="e">
        <f>($N59 - $O59)*$K49</f>
        <v>#DIV/0!</v>
      </c>
      <c r="Q59" s="31"/>
      <c r="R59" s="27" t="e">
        <f>$P59-$Q59</f>
        <v>#DIV/0!</v>
      </c>
    </row>
    <row r="60" spans="2:18 2012:2012" s="8" customFormat="1" x14ac:dyDescent="0.35">
      <c r="B60" s="57"/>
      <c r="D60" s="59" t="s">
        <v>21</v>
      </c>
      <c r="E60" s="59"/>
      <c r="F60" s="33"/>
      <c r="G60" s="33"/>
      <c r="H60" s="23" t="s">
        <v>28</v>
      </c>
      <c r="I60" s="23" t="s">
        <v>39</v>
      </c>
      <c r="J60" s="34"/>
      <c r="K60" s="2" t="str">
        <f t="shared" si="4"/>
        <v>tep / t</v>
      </c>
      <c r="L60" s="27">
        <f t="shared" si="5"/>
        <v>0</v>
      </c>
      <c r="M60" s="27">
        <f t="shared" si="6"/>
        <v>0</v>
      </c>
      <c r="N60" s="28" t="e">
        <f>$L60/$J49</f>
        <v>#DIV/0!</v>
      </c>
      <c r="O60" s="28" t="e">
        <f>$M60/$K49</f>
        <v>#DIV/0!</v>
      </c>
      <c r="P60" s="27" t="e">
        <f>($N60 - $O60)*$K49</f>
        <v>#DIV/0!</v>
      </c>
      <c r="Q60" s="31"/>
      <c r="R60" s="27" t="e">
        <f>$P60-$Q60</f>
        <v>#DIV/0!</v>
      </c>
      <c r="BYJ60" s="1">
        <v>8</v>
      </c>
    </row>
    <row r="61" spans="2:18 2012:2012" s="8" customFormat="1" x14ac:dyDescent="0.35">
      <c r="B61" s="57"/>
      <c r="D61" s="59" t="s">
        <v>26</v>
      </c>
      <c r="E61" s="59"/>
      <c r="F61" s="33"/>
      <c r="G61" s="33"/>
      <c r="H61" s="23" t="s">
        <v>28</v>
      </c>
      <c r="I61" s="23" t="s">
        <v>39</v>
      </c>
      <c r="J61" s="2">
        <f>9800*10^-4</f>
        <v>0.98000000000000009</v>
      </c>
      <c r="K61" s="2" t="str">
        <f t="shared" si="4"/>
        <v>tep / t</v>
      </c>
      <c r="L61" s="27">
        <f t="shared" si="5"/>
        <v>0</v>
      </c>
      <c r="M61" s="27">
        <f t="shared" si="6"/>
        <v>0</v>
      </c>
      <c r="N61" s="28" t="e">
        <f>$L61/$J49</f>
        <v>#DIV/0!</v>
      </c>
      <c r="O61" s="28" t="e">
        <f>$M61/$K49</f>
        <v>#DIV/0!</v>
      </c>
      <c r="P61" s="27" t="e">
        <f>($N61 - $O61)*$K49</f>
        <v>#DIV/0!</v>
      </c>
      <c r="Q61" s="31"/>
      <c r="R61" s="27" t="e">
        <f>$P61-$Q61</f>
        <v>#DIV/0!</v>
      </c>
    </row>
    <row r="62" spans="2:18 2012:2012" s="8" customFormat="1" x14ac:dyDescent="0.35">
      <c r="B62" s="57"/>
      <c r="D62" s="59" t="s">
        <v>22</v>
      </c>
      <c r="E62" s="59"/>
      <c r="F62" s="33"/>
      <c r="G62" s="33"/>
      <c r="H62" s="23" t="s">
        <v>28</v>
      </c>
      <c r="I62" s="23" t="s">
        <v>39</v>
      </c>
      <c r="J62" s="2">
        <f>11000*10^-4</f>
        <v>1.1000000000000001</v>
      </c>
      <c r="K62" s="2" t="str">
        <f t="shared" si="4"/>
        <v>tep / t</v>
      </c>
      <c r="L62" s="27">
        <f t="shared" si="5"/>
        <v>0</v>
      </c>
      <c r="M62" s="27">
        <f t="shared" si="6"/>
        <v>0</v>
      </c>
      <c r="N62" s="28" t="e">
        <f>$L62/$J49</f>
        <v>#DIV/0!</v>
      </c>
      <c r="O62" s="28" t="e">
        <f>$M62/$K49</f>
        <v>#DIV/0!</v>
      </c>
      <c r="P62" s="27" t="e">
        <f>($N62 - $O62)*$K49</f>
        <v>#DIV/0!</v>
      </c>
      <c r="Q62" s="31"/>
      <c r="R62" s="27" t="e">
        <f>$P62-$Q62</f>
        <v>#DIV/0!</v>
      </c>
    </row>
    <row r="63" spans="2:18 2012:2012" s="8" customFormat="1" x14ac:dyDescent="0.35">
      <c r="B63" s="57"/>
      <c r="D63" s="59" t="s">
        <v>23</v>
      </c>
      <c r="E63" s="59"/>
      <c r="F63" s="33"/>
      <c r="G63" s="33"/>
      <c r="H63" s="23" t="s">
        <v>28</v>
      </c>
      <c r="I63" s="23" t="s">
        <v>39</v>
      </c>
      <c r="J63" s="2">
        <f>10200*10^-4</f>
        <v>1.02</v>
      </c>
      <c r="K63" s="2" t="str">
        <f t="shared" si="4"/>
        <v>tep / t</v>
      </c>
      <c r="L63" s="27">
        <f t="shared" si="5"/>
        <v>0</v>
      </c>
      <c r="M63" s="27">
        <f t="shared" si="6"/>
        <v>0</v>
      </c>
      <c r="N63" s="28" t="e">
        <f>$L63/$J49</f>
        <v>#DIV/0!</v>
      </c>
      <c r="O63" s="28" t="e">
        <f>$M63/$K49</f>
        <v>#DIV/0!</v>
      </c>
      <c r="P63" s="27" t="e">
        <f>($N63 - $O63)*$K49</f>
        <v>#DIV/0!</v>
      </c>
      <c r="Q63" s="31"/>
      <c r="R63" s="27" t="e">
        <f>$P63-$Q63</f>
        <v>#DIV/0!</v>
      </c>
    </row>
    <row r="64" spans="2:18 2012:2012" s="8" customFormat="1" x14ac:dyDescent="0.35">
      <c r="B64" s="57"/>
      <c r="D64" s="59" t="s">
        <v>24</v>
      </c>
      <c r="E64" s="59"/>
      <c r="F64" s="33"/>
      <c r="G64" s="33"/>
      <c r="H64" s="23" t="s">
        <v>28</v>
      </c>
      <c r="I64" s="23" t="s">
        <v>39</v>
      </c>
      <c r="J64" s="2">
        <f>8300*10^-4</f>
        <v>0.83000000000000007</v>
      </c>
      <c r="K64" s="2" t="str">
        <f t="shared" si="4"/>
        <v>tep / t</v>
      </c>
      <c r="L64" s="27">
        <f t="shared" si="5"/>
        <v>0</v>
      </c>
      <c r="M64" s="27">
        <f t="shared" si="6"/>
        <v>0</v>
      </c>
      <c r="N64" s="28" t="e">
        <f>$L64/$J49</f>
        <v>#DIV/0!</v>
      </c>
      <c r="O64" s="28" t="e">
        <f>$M64/$K49</f>
        <v>#DIV/0!</v>
      </c>
      <c r="P64" s="27" t="e">
        <f>($N64 - $O64)*$K49</f>
        <v>#DIV/0!</v>
      </c>
      <c r="Q64" s="31"/>
      <c r="R64" s="27" t="e">
        <f>$P64-$Q64</f>
        <v>#DIV/0!</v>
      </c>
    </row>
    <row r="65" spans="2:19" s="8" customFormat="1" x14ac:dyDescent="0.35">
      <c r="B65" s="57"/>
      <c r="D65" s="55" t="s">
        <v>25</v>
      </c>
      <c r="E65" s="55"/>
      <c r="F65" s="33"/>
      <c r="G65" s="33"/>
      <c r="H65" s="35"/>
      <c r="I65" s="35"/>
      <c r="J65" s="36"/>
      <c r="K65" s="2" t="str">
        <f t="shared" si="4"/>
        <v xml:space="preserve">tep / </v>
      </c>
      <c r="L65" s="27">
        <f t="shared" si="5"/>
        <v>0</v>
      </c>
      <c r="M65" s="27">
        <f t="shared" si="6"/>
        <v>0</v>
      </c>
      <c r="N65" s="28" t="e">
        <f>$L65/$J49</f>
        <v>#DIV/0!</v>
      </c>
      <c r="O65" s="28" t="e">
        <f>$M65/$K49</f>
        <v>#DIV/0!</v>
      </c>
      <c r="P65" s="27" t="e">
        <f>($N65 - $O65)*$K49</f>
        <v>#DIV/0!</v>
      </c>
      <c r="Q65" s="31"/>
      <c r="R65" s="27" t="e">
        <f>$P65-$Q65</f>
        <v>#DIV/0!</v>
      </c>
    </row>
    <row r="66" spans="2:19" s="8" customFormat="1" x14ac:dyDescent="0.35">
      <c r="B66" s="57"/>
      <c r="D66" s="55" t="s">
        <v>25</v>
      </c>
      <c r="E66" s="55"/>
      <c r="F66" s="33"/>
      <c r="G66" s="33"/>
      <c r="H66" s="35"/>
      <c r="I66" s="35"/>
      <c r="J66" s="36"/>
      <c r="K66" s="2" t="str">
        <f t="shared" si="4"/>
        <v xml:space="preserve">tep / </v>
      </c>
      <c r="L66" s="27">
        <f t="shared" si="5"/>
        <v>0</v>
      </c>
      <c r="M66" s="27">
        <f t="shared" si="6"/>
        <v>0</v>
      </c>
      <c r="N66" s="28" t="e">
        <f>$L66/$J49</f>
        <v>#DIV/0!</v>
      </c>
      <c r="O66" s="28" t="e">
        <f>$M66/$K49</f>
        <v>#DIV/0!</v>
      </c>
      <c r="P66" s="27" t="e">
        <f>($N66 - $O66)*$K49</f>
        <v>#DIV/0!</v>
      </c>
      <c r="Q66" s="31"/>
      <c r="R66" s="27" t="e">
        <f>$P66-$Q66</f>
        <v>#DIV/0!</v>
      </c>
    </row>
    <row r="67" spans="2:19" s="8" customFormat="1" x14ac:dyDescent="0.35">
      <c r="B67" s="57"/>
      <c r="D67" s="55" t="s">
        <v>25</v>
      </c>
      <c r="E67" s="55"/>
      <c r="F67" s="33"/>
      <c r="G67" s="33"/>
      <c r="H67" s="35"/>
      <c r="I67" s="35"/>
      <c r="J67" s="36"/>
      <c r="K67" s="2" t="str">
        <f t="shared" si="4"/>
        <v xml:space="preserve">tep / </v>
      </c>
      <c r="L67" s="27">
        <f t="shared" si="5"/>
        <v>0</v>
      </c>
      <c r="M67" s="27">
        <f t="shared" si="6"/>
        <v>0</v>
      </c>
      <c r="N67" s="28" t="e">
        <f>$L67/$J49</f>
        <v>#DIV/0!</v>
      </c>
      <c r="O67" s="28" t="e">
        <f>$M67/$K49</f>
        <v>#DIV/0!</v>
      </c>
      <c r="P67" s="27" t="e">
        <f>($N67 - $O67)*$K49</f>
        <v>#DIV/0!</v>
      </c>
      <c r="Q67" s="31"/>
      <c r="R67" s="27" t="e">
        <f>$P67-$Q67</f>
        <v>#DIV/0!</v>
      </c>
    </row>
    <row r="68" spans="2:19" s="8" customFormat="1" x14ac:dyDescent="0.35">
      <c r="B68" s="57"/>
      <c r="D68" s="55" t="s">
        <v>25</v>
      </c>
      <c r="E68" s="55"/>
      <c r="F68" s="33"/>
      <c r="G68" s="33"/>
      <c r="H68" s="35"/>
      <c r="I68" s="35"/>
      <c r="J68" s="36"/>
      <c r="K68" s="2" t="str">
        <f t="shared" si="4"/>
        <v xml:space="preserve">tep / </v>
      </c>
      <c r="L68" s="27">
        <f t="shared" si="5"/>
        <v>0</v>
      </c>
      <c r="M68" s="27">
        <f t="shared" si="6"/>
        <v>0</v>
      </c>
      <c r="N68" s="28" t="e">
        <f>$L68/$J49</f>
        <v>#DIV/0!</v>
      </c>
      <c r="O68" s="28" t="e">
        <f>$M68/$K49</f>
        <v>#DIV/0!</v>
      </c>
      <c r="P68" s="27" t="e">
        <f>($N68 - $O68)*$K49</f>
        <v>#DIV/0!</v>
      </c>
      <c r="Q68" s="31"/>
      <c r="R68" s="27" t="e">
        <f>$P68-$Q68</f>
        <v>#DIV/0!</v>
      </c>
    </row>
    <row r="69" spans="2:19" s="8" customFormat="1" ht="16" thickBot="1" x14ac:dyDescent="0.4">
      <c r="B69" s="58"/>
      <c r="D69" s="55" t="s">
        <v>25</v>
      </c>
      <c r="E69" s="55"/>
      <c r="F69" s="33"/>
      <c r="G69" s="33"/>
      <c r="H69" s="35"/>
      <c r="I69" s="35"/>
      <c r="J69" s="36"/>
      <c r="K69" s="2" t="str">
        <f t="shared" si="4"/>
        <v xml:space="preserve">tep / </v>
      </c>
      <c r="L69" s="27">
        <f t="shared" si="5"/>
        <v>0</v>
      </c>
      <c r="M69" s="27">
        <f t="shared" si="6"/>
        <v>0</v>
      </c>
      <c r="N69" s="28" t="e">
        <f>$L69/$J49</f>
        <v>#DIV/0!</v>
      </c>
      <c r="O69" s="28" t="e">
        <f>$M69/$K49</f>
        <v>#DIV/0!</v>
      </c>
      <c r="P69" s="27" t="e">
        <f>($N69 - $O69)*$K49</f>
        <v>#DIV/0!</v>
      </c>
      <c r="Q69" s="31"/>
      <c r="R69" s="27" t="e">
        <f>$P69-$Q69</f>
        <v>#DIV/0!</v>
      </c>
    </row>
    <row r="70" spans="2:19" s="8" customFormat="1" ht="16" thickBot="1" x14ac:dyDescent="0.4"/>
    <row r="71" spans="2:19" s="8" customFormat="1" ht="31" x14ac:dyDescent="0.35">
      <c r="B71" s="56" t="s">
        <v>72</v>
      </c>
      <c r="D71" s="60" t="s">
        <v>29</v>
      </c>
      <c r="E71" s="60"/>
      <c r="F71" s="60"/>
      <c r="G71" s="60"/>
      <c r="H71" s="60"/>
      <c r="J71" s="52" t="s">
        <v>55</v>
      </c>
      <c r="K71" s="52"/>
      <c r="L71" s="52"/>
      <c r="N71" s="52" t="s">
        <v>50</v>
      </c>
      <c r="O71" s="52"/>
      <c r="P71" s="52"/>
      <c r="Q71" s="21"/>
      <c r="S71" s="22" t="s">
        <v>66</v>
      </c>
    </row>
    <row r="72" spans="2:19" s="8" customFormat="1" ht="19" thickBot="1" x14ac:dyDescent="0.4">
      <c r="B72" s="57"/>
      <c r="D72" s="14" t="s">
        <v>31</v>
      </c>
      <c r="E72" s="14" t="s">
        <v>34</v>
      </c>
      <c r="F72" s="14" t="s">
        <v>35</v>
      </c>
      <c r="G72" s="14" t="s">
        <v>32</v>
      </c>
      <c r="H72" s="14" t="s">
        <v>33</v>
      </c>
      <c r="J72" s="20" t="s">
        <v>56</v>
      </c>
      <c r="K72" s="20" t="s">
        <v>57</v>
      </c>
      <c r="L72" s="26" t="s">
        <v>16</v>
      </c>
      <c r="N72" s="19" t="s">
        <v>51</v>
      </c>
      <c r="O72" s="19" t="s">
        <v>52</v>
      </c>
      <c r="P72" s="19" t="s">
        <v>53</v>
      </c>
      <c r="S72" s="38" t="str">
        <f>IFERROR(IF(SUM($R80:$R93)&gt;1%*SUM($L80:$L93),SUM($R80:$R93),""),"")</f>
        <v/>
      </c>
    </row>
    <row r="73" spans="2:19" s="8" customFormat="1" x14ac:dyDescent="0.35">
      <c r="B73" s="57"/>
      <c r="D73" s="29"/>
      <c r="E73" s="29"/>
      <c r="F73" s="30"/>
      <c r="G73" s="30"/>
      <c r="H73" s="30"/>
      <c r="J73" s="31"/>
      <c r="K73" s="31"/>
      <c r="L73" s="29"/>
      <c r="N73" s="32"/>
      <c r="O73" s="32"/>
      <c r="P73" s="32"/>
    </row>
    <row r="74" spans="2:19" s="8" customFormat="1" x14ac:dyDescent="0.35">
      <c r="B74" s="57"/>
    </row>
    <row r="75" spans="2:19" s="8" customFormat="1" ht="35.25" customHeight="1" x14ac:dyDescent="0.35">
      <c r="B75" s="57"/>
    </row>
    <row r="76" spans="2:19" s="8" customFormat="1" x14ac:dyDescent="0.35">
      <c r="B76" s="57"/>
    </row>
    <row r="77" spans="2:19" s="8" customFormat="1" x14ac:dyDescent="0.35">
      <c r="B77" s="57"/>
    </row>
    <row r="78" spans="2:19" s="8" customFormat="1" ht="43.5" customHeight="1" x14ac:dyDescent="0.35">
      <c r="B78" s="57"/>
      <c r="D78" s="53" t="s">
        <v>49</v>
      </c>
      <c r="E78" s="53"/>
      <c r="F78" s="52" t="s">
        <v>43</v>
      </c>
      <c r="G78" s="52"/>
      <c r="H78" s="52"/>
      <c r="I78" s="54" t="s">
        <v>68</v>
      </c>
      <c r="J78" s="54" t="s">
        <v>3</v>
      </c>
      <c r="K78" s="54"/>
      <c r="L78" s="54" t="s">
        <v>69</v>
      </c>
      <c r="M78" s="52"/>
      <c r="N78" s="52" t="s">
        <v>44</v>
      </c>
      <c r="O78" s="52"/>
      <c r="P78" s="24" t="s">
        <v>61</v>
      </c>
      <c r="Q78" s="54" t="s">
        <v>70</v>
      </c>
      <c r="R78" s="54" t="s">
        <v>62</v>
      </c>
    </row>
    <row r="79" spans="2:19" s="8" customFormat="1" ht="30" customHeight="1" x14ac:dyDescent="0.35">
      <c r="B79" s="57"/>
      <c r="D79" s="53"/>
      <c r="E79" s="53"/>
      <c r="F79" s="25" t="s">
        <v>64</v>
      </c>
      <c r="G79" s="25" t="s">
        <v>65</v>
      </c>
      <c r="H79" s="26" t="s">
        <v>16</v>
      </c>
      <c r="I79" s="54"/>
      <c r="J79" s="26" t="s">
        <v>2</v>
      </c>
      <c r="K79" s="26" t="s">
        <v>16</v>
      </c>
      <c r="L79" s="26" t="s">
        <v>4</v>
      </c>
      <c r="M79" s="26" t="s">
        <v>5</v>
      </c>
      <c r="N79" s="20" t="s">
        <v>58</v>
      </c>
      <c r="O79" s="20" t="s">
        <v>59</v>
      </c>
      <c r="P79" s="37" t="s">
        <v>60</v>
      </c>
      <c r="Q79" s="54"/>
      <c r="R79" s="54"/>
    </row>
    <row r="80" spans="2:19" s="8" customFormat="1" x14ac:dyDescent="0.35">
      <c r="B80" s="57"/>
      <c r="D80" s="59" t="s">
        <v>17</v>
      </c>
      <c r="E80" s="59"/>
      <c r="F80" s="33"/>
      <c r="G80" s="33"/>
      <c r="H80" s="23" t="s">
        <v>27</v>
      </c>
      <c r="I80" s="23" t="s">
        <v>36</v>
      </c>
      <c r="J80" s="2">
        <f>0.187*10^-3</f>
        <v>1.8699999999999999E-4</v>
      </c>
      <c r="K80" s="2" t="str">
        <f t="shared" ref="K80:K93" si="7" xml:space="preserve"> CONCATENATE("tep", " / ",H80)</f>
        <v>tep / kWh</v>
      </c>
      <c r="L80" s="27">
        <f t="shared" ref="L80:L93" si="8">$F80*$J80</f>
        <v>0</v>
      </c>
      <c r="M80" s="27">
        <f t="shared" ref="M80:M93" si="9">$G80*$J80</f>
        <v>0</v>
      </c>
      <c r="N80" s="28" t="e">
        <f>$L80/$J73</f>
        <v>#DIV/0!</v>
      </c>
      <c r="O80" s="28" t="e">
        <f>$M80/$K73</f>
        <v>#DIV/0!</v>
      </c>
      <c r="P80" s="27" t="e">
        <f>($N80 - $O80)*$K73</f>
        <v>#DIV/0!</v>
      </c>
      <c r="Q80" s="31"/>
      <c r="R80" s="27" t="e">
        <f t="shared" ref="R80:R93" si="10">$P80-$Q80</f>
        <v>#DIV/0!</v>
      </c>
    </row>
    <row r="81" spans="2:19 2012:2012" s="8" customFormat="1" x14ac:dyDescent="0.35">
      <c r="B81" s="57"/>
      <c r="D81" s="59" t="s">
        <v>18</v>
      </c>
      <c r="E81" s="59"/>
      <c r="F81" s="33"/>
      <c r="G81" s="33"/>
      <c r="H81" s="23" t="s">
        <v>30</v>
      </c>
      <c r="I81" s="23" t="s">
        <v>71</v>
      </c>
      <c r="J81" s="2">
        <f>8360*10^-7</f>
        <v>8.3599999999999994E-4</v>
      </c>
      <c r="K81" s="2" t="str">
        <f t="shared" si="7"/>
        <v>tep / Smc</v>
      </c>
      <c r="L81" s="27">
        <f t="shared" si="8"/>
        <v>0</v>
      </c>
      <c r="M81" s="27">
        <f t="shared" si="9"/>
        <v>0</v>
      </c>
      <c r="N81" s="28" t="e">
        <f>$L81/$J73</f>
        <v>#DIV/0!</v>
      </c>
      <c r="O81" s="28" t="e">
        <f>$M81/$K73</f>
        <v>#DIV/0!</v>
      </c>
      <c r="P81" s="27" t="e">
        <f>($N81 - $O81)*$K73</f>
        <v>#DIV/0!</v>
      </c>
      <c r="Q81" s="31"/>
      <c r="R81" s="27" t="e">
        <f t="shared" si="10"/>
        <v>#DIV/0!</v>
      </c>
    </row>
    <row r="82" spans="2:19 2012:2012" s="8" customFormat="1" x14ac:dyDescent="0.35">
      <c r="B82" s="57"/>
      <c r="D82" s="59" t="s">
        <v>19</v>
      </c>
      <c r="E82" s="59"/>
      <c r="F82" s="33"/>
      <c r="G82" s="33"/>
      <c r="H82" s="23" t="s">
        <v>27</v>
      </c>
      <c r="I82" s="23" t="s">
        <v>37</v>
      </c>
      <c r="J82" s="2">
        <f>860/0.9*10^-7</f>
        <v>9.5555555555555555E-5</v>
      </c>
      <c r="K82" s="2" t="str">
        <f t="shared" si="7"/>
        <v>tep / kWh</v>
      </c>
      <c r="L82" s="27">
        <f t="shared" si="8"/>
        <v>0</v>
      </c>
      <c r="M82" s="27">
        <f t="shared" si="9"/>
        <v>0</v>
      </c>
      <c r="N82" s="28" t="e">
        <f>$L82/$J73</f>
        <v>#DIV/0!</v>
      </c>
      <c r="O82" s="28" t="e">
        <f>$M82/$K73</f>
        <v>#DIV/0!</v>
      </c>
      <c r="P82" s="27" t="e">
        <f>($N82 - $O82)*$K73</f>
        <v>#DIV/0!</v>
      </c>
      <c r="Q82" s="31"/>
      <c r="R82" s="27" t="e">
        <f t="shared" si="10"/>
        <v>#DIV/0!</v>
      </c>
    </row>
    <row r="83" spans="2:19 2012:2012" s="8" customFormat="1" x14ac:dyDescent="0.35">
      <c r="B83" s="57"/>
      <c r="D83" s="59" t="s">
        <v>20</v>
      </c>
      <c r="E83" s="59"/>
      <c r="F83" s="33"/>
      <c r="G83" s="33"/>
      <c r="H83" s="23" t="s">
        <v>27</v>
      </c>
      <c r="I83" s="23" t="s">
        <v>38</v>
      </c>
      <c r="J83" s="34"/>
      <c r="K83" s="2" t="str">
        <f t="shared" si="7"/>
        <v>tep / kWh</v>
      </c>
      <c r="L83" s="27">
        <f t="shared" si="8"/>
        <v>0</v>
      </c>
      <c r="M83" s="27">
        <f t="shared" si="9"/>
        <v>0</v>
      </c>
      <c r="N83" s="28" t="e">
        <f>$L83/$J73</f>
        <v>#DIV/0!</v>
      </c>
      <c r="O83" s="28" t="e">
        <f>$M83/$K73</f>
        <v>#DIV/0!</v>
      </c>
      <c r="P83" s="27" t="e">
        <f>($N83 - $O83)*$K73</f>
        <v>#DIV/0!</v>
      </c>
      <c r="Q83" s="31"/>
      <c r="R83" s="27" t="e">
        <f t="shared" si="10"/>
        <v>#DIV/0!</v>
      </c>
    </row>
    <row r="84" spans="2:19 2012:2012" s="8" customFormat="1" x14ac:dyDescent="0.35">
      <c r="B84" s="57"/>
      <c r="D84" s="59" t="s">
        <v>21</v>
      </c>
      <c r="E84" s="59"/>
      <c r="F84" s="33"/>
      <c r="G84" s="33"/>
      <c r="H84" s="23" t="s">
        <v>28</v>
      </c>
      <c r="I84" s="23" t="s">
        <v>39</v>
      </c>
      <c r="J84" s="34"/>
      <c r="K84" s="2" t="str">
        <f t="shared" si="7"/>
        <v>tep / t</v>
      </c>
      <c r="L84" s="27">
        <f t="shared" si="8"/>
        <v>0</v>
      </c>
      <c r="M84" s="27">
        <f t="shared" si="9"/>
        <v>0</v>
      </c>
      <c r="N84" s="28" t="e">
        <f>$L84/$J73</f>
        <v>#DIV/0!</v>
      </c>
      <c r="O84" s="28" t="e">
        <f>$M84/$K73</f>
        <v>#DIV/0!</v>
      </c>
      <c r="P84" s="27" t="e">
        <f>($N84 - $O84)*$K73</f>
        <v>#DIV/0!</v>
      </c>
      <c r="Q84" s="31"/>
      <c r="R84" s="27" t="e">
        <f t="shared" si="10"/>
        <v>#DIV/0!</v>
      </c>
      <c r="BYJ84" s="1"/>
    </row>
    <row r="85" spans="2:19 2012:2012" s="8" customFormat="1" x14ac:dyDescent="0.35">
      <c r="B85" s="57"/>
      <c r="D85" s="59" t="s">
        <v>26</v>
      </c>
      <c r="E85" s="59"/>
      <c r="F85" s="33"/>
      <c r="G85" s="33"/>
      <c r="H85" s="23" t="s">
        <v>28</v>
      </c>
      <c r="I85" s="23" t="s">
        <v>39</v>
      </c>
      <c r="J85" s="2">
        <f>9800*10^-4</f>
        <v>0.98000000000000009</v>
      </c>
      <c r="K85" s="2" t="str">
        <f t="shared" si="7"/>
        <v>tep / t</v>
      </c>
      <c r="L85" s="27">
        <f t="shared" si="8"/>
        <v>0</v>
      </c>
      <c r="M85" s="27">
        <f t="shared" si="9"/>
        <v>0</v>
      </c>
      <c r="N85" s="28" t="e">
        <f>$L85/$J73</f>
        <v>#DIV/0!</v>
      </c>
      <c r="O85" s="28" t="e">
        <f>$M85/$K73</f>
        <v>#DIV/0!</v>
      </c>
      <c r="P85" s="27" t="e">
        <f>($N85 - $O85)*$K73</f>
        <v>#DIV/0!</v>
      </c>
      <c r="Q85" s="31"/>
      <c r="R85" s="27" t="e">
        <f t="shared" si="10"/>
        <v>#DIV/0!</v>
      </c>
    </row>
    <row r="86" spans="2:19 2012:2012" s="8" customFormat="1" x14ac:dyDescent="0.35">
      <c r="B86" s="57"/>
      <c r="D86" s="59" t="s">
        <v>22</v>
      </c>
      <c r="E86" s="59"/>
      <c r="F86" s="33"/>
      <c r="G86" s="33"/>
      <c r="H86" s="23" t="s">
        <v>28</v>
      </c>
      <c r="I86" s="23" t="s">
        <v>39</v>
      </c>
      <c r="J86" s="2">
        <f>11000*10^-4</f>
        <v>1.1000000000000001</v>
      </c>
      <c r="K86" s="2" t="str">
        <f t="shared" si="7"/>
        <v>tep / t</v>
      </c>
      <c r="L86" s="27">
        <f t="shared" si="8"/>
        <v>0</v>
      </c>
      <c r="M86" s="27">
        <f t="shared" si="9"/>
        <v>0</v>
      </c>
      <c r="N86" s="28" t="e">
        <f>$L86/$J73</f>
        <v>#DIV/0!</v>
      </c>
      <c r="O86" s="28" t="e">
        <f>$M86/$K73</f>
        <v>#DIV/0!</v>
      </c>
      <c r="P86" s="27" t="e">
        <f>($N86 - $O86)*$K73</f>
        <v>#DIV/0!</v>
      </c>
      <c r="Q86" s="31"/>
      <c r="R86" s="27" t="e">
        <f t="shared" si="10"/>
        <v>#DIV/0!</v>
      </c>
    </row>
    <row r="87" spans="2:19 2012:2012" s="8" customFormat="1" x14ac:dyDescent="0.35">
      <c r="B87" s="57"/>
      <c r="D87" s="59" t="s">
        <v>23</v>
      </c>
      <c r="E87" s="59"/>
      <c r="F87" s="33"/>
      <c r="G87" s="33"/>
      <c r="H87" s="23" t="s">
        <v>28</v>
      </c>
      <c r="I87" s="23" t="s">
        <v>39</v>
      </c>
      <c r="J87" s="2">
        <f>10200*10^-4</f>
        <v>1.02</v>
      </c>
      <c r="K87" s="2" t="str">
        <f t="shared" si="7"/>
        <v>tep / t</v>
      </c>
      <c r="L87" s="27">
        <f t="shared" si="8"/>
        <v>0</v>
      </c>
      <c r="M87" s="27">
        <f t="shared" si="9"/>
        <v>0</v>
      </c>
      <c r="N87" s="28" t="e">
        <f>$L87/$J73</f>
        <v>#DIV/0!</v>
      </c>
      <c r="O87" s="28" t="e">
        <f>$M87/$K73</f>
        <v>#DIV/0!</v>
      </c>
      <c r="P87" s="27" t="e">
        <f>($N87 - $O87)*$K73</f>
        <v>#DIV/0!</v>
      </c>
      <c r="Q87" s="31"/>
      <c r="R87" s="27" t="e">
        <f t="shared" si="10"/>
        <v>#DIV/0!</v>
      </c>
    </row>
    <row r="88" spans="2:19 2012:2012" s="8" customFormat="1" x14ac:dyDescent="0.35">
      <c r="B88" s="57"/>
      <c r="D88" s="59" t="s">
        <v>24</v>
      </c>
      <c r="E88" s="59"/>
      <c r="F88" s="33"/>
      <c r="G88" s="33"/>
      <c r="H88" s="23" t="s">
        <v>28</v>
      </c>
      <c r="I88" s="23" t="s">
        <v>39</v>
      </c>
      <c r="J88" s="2">
        <f>8300*10^-4</f>
        <v>0.83000000000000007</v>
      </c>
      <c r="K88" s="2" t="str">
        <f t="shared" si="7"/>
        <v>tep / t</v>
      </c>
      <c r="L88" s="27">
        <f t="shared" si="8"/>
        <v>0</v>
      </c>
      <c r="M88" s="27">
        <f t="shared" si="9"/>
        <v>0</v>
      </c>
      <c r="N88" s="28" t="e">
        <f>$L88/$J73</f>
        <v>#DIV/0!</v>
      </c>
      <c r="O88" s="28" t="e">
        <f>$M88/$K73</f>
        <v>#DIV/0!</v>
      </c>
      <c r="P88" s="27" t="e">
        <f>($N88 - $O88)*$K73</f>
        <v>#DIV/0!</v>
      </c>
      <c r="Q88" s="31"/>
      <c r="R88" s="27" t="e">
        <f t="shared" si="10"/>
        <v>#DIV/0!</v>
      </c>
    </row>
    <row r="89" spans="2:19 2012:2012" s="8" customFormat="1" x14ac:dyDescent="0.35">
      <c r="B89" s="57"/>
      <c r="D89" s="55" t="s">
        <v>25</v>
      </c>
      <c r="E89" s="55"/>
      <c r="F89" s="33"/>
      <c r="G89" s="33"/>
      <c r="H89" s="35"/>
      <c r="I89" s="35"/>
      <c r="J89" s="36"/>
      <c r="K89" s="2" t="str">
        <f t="shared" si="7"/>
        <v xml:space="preserve">tep / </v>
      </c>
      <c r="L89" s="27">
        <f t="shared" si="8"/>
        <v>0</v>
      </c>
      <c r="M89" s="27">
        <f t="shared" si="9"/>
        <v>0</v>
      </c>
      <c r="N89" s="28" t="e">
        <f>$L89/$J73</f>
        <v>#DIV/0!</v>
      </c>
      <c r="O89" s="28" t="e">
        <f>$M89/$K73</f>
        <v>#DIV/0!</v>
      </c>
      <c r="P89" s="27" t="e">
        <f>($N89 - $O89)*$K73</f>
        <v>#DIV/0!</v>
      </c>
      <c r="Q89" s="31"/>
      <c r="R89" s="27" t="e">
        <f t="shared" si="10"/>
        <v>#DIV/0!</v>
      </c>
    </row>
    <row r="90" spans="2:19 2012:2012" s="8" customFormat="1" x14ac:dyDescent="0.35">
      <c r="B90" s="57"/>
      <c r="D90" s="55" t="s">
        <v>25</v>
      </c>
      <c r="E90" s="55"/>
      <c r="F90" s="33"/>
      <c r="G90" s="33"/>
      <c r="H90" s="35"/>
      <c r="I90" s="35"/>
      <c r="J90" s="36"/>
      <c r="K90" s="2" t="str">
        <f t="shared" si="7"/>
        <v xml:space="preserve">tep / </v>
      </c>
      <c r="L90" s="27">
        <f t="shared" si="8"/>
        <v>0</v>
      </c>
      <c r="M90" s="27">
        <f t="shared" si="9"/>
        <v>0</v>
      </c>
      <c r="N90" s="28" t="e">
        <f>$L90/$J73</f>
        <v>#DIV/0!</v>
      </c>
      <c r="O90" s="28" t="e">
        <f>$M90/$K73</f>
        <v>#DIV/0!</v>
      </c>
      <c r="P90" s="27" t="e">
        <f>($N90 - $O90)*$K73</f>
        <v>#DIV/0!</v>
      </c>
      <c r="Q90" s="31"/>
      <c r="R90" s="27" t="e">
        <f t="shared" si="10"/>
        <v>#DIV/0!</v>
      </c>
    </row>
    <row r="91" spans="2:19 2012:2012" s="8" customFormat="1" x14ac:dyDescent="0.35">
      <c r="B91" s="57"/>
      <c r="D91" s="55" t="s">
        <v>25</v>
      </c>
      <c r="E91" s="55"/>
      <c r="F91" s="33"/>
      <c r="G91" s="33"/>
      <c r="H91" s="35"/>
      <c r="I91" s="35"/>
      <c r="J91" s="36"/>
      <c r="K91" s="2" t="str">
        <f t="shared" si="7"/>
        <v xml:space="preserve">tep / </v>
      </c>
      <c r="L91" s="27">
        <f t="shared" si="8"/>
        <v>0</v>
      </c>
      <c r="M91" s="27">
        <f t="shared" si="9"/>
        <v>0</v>
      </c>
      <c r="N91" s="28" t="e">
        <f>$L91/$J73</f>
        <v>#DIV/0!</v>
      </c>
      <c r="O91" s="28" t="e">
        <f>$M91/$K73</f>
        <v>#DIV/0!</v>
      </c>
      <c r="P91" s="27" t="e">
        <f>($N91 - $O91)*$K73</f>
        <v>#DIV/0!</v>
      </c>
      <c r="Q91" s="31"/>
      <c r="R91" s="27" t="e">
        <f t="shared" si="10"/>
        <v>#DIV/0!</v>
      </c>
    </row>
    <row r="92" spans="2:19 2012:2012" s="8" customFormat="1" x14ac:dyDescent="0.35">
      <c r="B92" s="57"/>
      <c r="D92" s="55" t="s">
        <v>25</v>
      </c>
      <c r="E92" s="55"/>
      <c r="F92" s="33"/>
      <c r="G92" s="33"/>
      <c r="H92" s="35"/>
      <c r="I92" s="35"/>
      <c r="J92" s="36"/>
      <c r="K92" s="2" t="str">
        <f t="shared" si="7"/>
        <v xml:space="preserve">tep / </v>
      </c>
      <c r="L92" s="27">
        <f t="shared" si="8"/>
        <v>0</v>
      </c>
      <c r="M92" s="27">
        <f t="shared" si="9"/>
        <v>0</v>
      </c>
      <c r="N92" s="28" t="e">
        <f>$L92/$J73</f>
        <v>#DIV/0!</v>
      </c>
      <c r="O92" s="28" t="e">
        <f>$M92/$K73</f>
        <v>#DIV/0!</v>
      </c>
      <c r="P92" s="27" t="e">
        <f>($N92 - $O92)*$K73</f>
        <v>#DIV/0!</v>
      </c>
      <c r="Q92" s="31"/>
      <c r="R92" s="27" t="e">
        <f t="shared" si="10"/>
        <v>#DIV/0!</v>
      </c>
    </row>
    <row r="93" spans="2:19 2012:2012" s="8" customFormat="1" ht="16" thickBot="1" x14ac:dyDescent="0.4">
      <c r="B93" s="58"/>
      <c r="D93" s="55" t="s">
        <v>25</v>
      </c>
      <c r="E93" s="55"/>
      <c r="F93" s="33"/>
      <c r="G93" s="33"/>
      <c r="H93" s="35"/>
      <c r="I93" s="35"/>
      <c r="J93" s="36"/>
      <c r="K93" s="2" t="str">
        <f t="shared" si="7"/>
        <v xml:space="preserve">tep / </v>
      </c>
      <c r="L93" s="27">
        <f t="shared" si="8"/>
        <v>0</v>
      </c>
      <c r="M93" s="27">
        <f t="shared" si="9"/>
        <v>0</v>
      </c>
      <c r="N93" s="28" t="e">
        <f>$L93/$J73</f>
        <v>#DIV/0!</v>
      </c>
      <c r="O93" s="28" t="e">
        <f>$M93/$K73</f>
        <v>#DIV/0!</v>
      </c>
      <c r="P93" s="27" t="e">
        <f>($N93 - $O93)*$K73</f>
        <v>#DIV/0!</v>
      </c>
      <c r="Q93" s="31"/>
      <c r="R93" s="27" t="e">
        <f t="shared" si="10"/>
        <v>#DIV/0!</v>
      </c>
    </row>
    <row r="94" spans="2:19 2012:2012" s="8" customFormat="1" ht="16" thickBot="1" x14ac:dyDescent="0.4"/>
    <row r="95" spans="2:19 2012:2012" s="8" customFormat="1" ht="31" x14ac:dyDescent="0.35">
      <c r="B95" s="56" t="s">
        <v>73</v>
      </c>
      <c r="D95" s="60" t="s">
        <v>29</v>
      </c>
      <c r="E95" s="60"/>
      <c r="F95" s="60"/>
      <c r="G95" s="60"/>
      <c r="H95" s="60"/>
      <c r="J95" s="52" t="s">
        <v>55</v>
      </c>
      <c r="K95" s="52"/>
      <c r="L95" s="52"/>
      <c r="N95" s="52" t="s">
        <v>50</v>
      </c>
      <c r="O95" s="52"/>
      <c r="P95" s="52"/>
      <c r="Q95" s="21"/>
      <c r="S95" s="22" t="s">
        <v>66</v>
      </c>
    </row>
    <row r="96" spans="2:19 2012:2012" s="8" customFormat="1" ht="19" thickBot="1" x14ac:dyDescent="0.4">
      <c r="B96" s="57"/>
      <c r="D96" s="14" t="s">
        <v>31</v>
      </c>
      <c r="E96" s="14" t="s">
        <v>34</v>
      </c>
      <c r="F96" s="14" t="s">
        <v>35</v>
      </c>
      <c r="G96" s="14" t="s">
        <v>32</v>
      </c>
      <c r="H96" s="14" t="s">
        <v>33</v>
      </c>
      <c r="J96" s="20" t="s">
        <v>56</v>
      </c>
      <c r="K96" s="20" t="s">
        <v>57</v>
      </c>
      <c r="L96" s="26" t="s">
        <v>16</v>
      </c>
      <c r="N96" s="19" t="s">
        <v>51</v>
      </c>
      <c r="O96" s="19" t="s">
        <v>52</v>
      </c>
      <c r="P96" s="19" t="s">
        <v>53</v>
      </c>
      <c r="S96" s="38" t="str">
        <f>IFERROR(IF(SUM($R104:$R117)&gt;1%*SUM($L104:$L117),SUM($R104:$R117),""),"")</f>
        <v/>
      </c>
    </row>
    <row r="97" spans="2:18 2012:2012" s="8" customFormat="1" x14ac:dyDescent="0.35">
      <c r="B97" s="57"/>
      <c r="D97" s="29"/>
      <c r="E97" s="29"/>
      <c r="F97" s="30"/>
      <c r="G97" s="30"/>
      <c r="H97" s="30"/>
      <c r="J97" s="31"/>
      <c r="K97" s="31"/>
      <c r="L97" s="29"/>
      <c r="N97" s="32"/>
      <c r="O97" s="32"/>
      <c r="P97" s="32"/>
    </row>
    <row r="98" spans="2:18 2012:2012" s="8" customFormat="1" x14ac:dyDescent="0.35">
      <c r="B98" s="57"/>
    </row>
    <row r="99" spans="2:18 2012:2012" s="8" customFormat="1" ht="35.25" customHeight="1" x14ac:dyDescent="0.35">
      <c r="B99" s="57"/>
    </row>
    <row r="100" spans="2:18 2012:2012" s="8" customFormat="1" x14ac:dyDescent="0.35">
      <c r="B100" s="57"/>
    </row>
    <row r="101" spans="2:18 2012:2012" s="8" customFormat="1" x14ac:dyDescent="0.35">
      <c r="B101" s="57"/>
    </row>
    <row r="102" spans="2:18 2012:2012" s="8" customFormat="1" ht="43.5" customHeight="1" x14ac:dyDescent="0.35">
      <c r="B102" s="57"/>
      <c r="D102" s="53" t="s">
        <v>49</v>
      </c>
      <c r="E102" s="53"/>
      <c r="F102" s="52" t="s">
        <v>43</v>
      </c>
      <c r="G102" s="52"/>
      <c r="H102" s="52"/>
      <c r="I102" s="54" t="s">
        <v>68</v>
      </c>
      <c r="J102" s="54" t="s">
        <v>3</v>
      </c>
      <c r="K102" s="54"/>
      <c r="L102" s="54" t="s">
        <v>69</v>
      </c>
      <c r="M102" s="52"/>
      <c r="N102" s="52" t="s">
        <v>44</v>
      </c>
      <c r="O102" s="52"/>
      <c r="P102" s="24" t="s">
        <v>61</v>
      </c>
      <c r="Q102" s="54" t="s">
        <v>70</v>
      </c>
      <c r="R102" s="54" t="s">
        <v>62</v>
      </c>
    </row>
    <row r="103" spans="2:18 2012:2012" s="8" customFormat="1" ht="30" customHeight="1" x14ac:dyDescent="0.35">
      <c r="B103" s="57"/>
      <c r="D103" s="53"/>
      <c r="E103" s="53"/>
      <c r="F103" s="25" t="s">
        <v>64</v>
      </c>
      <c r="G103" s="25" t="s">
        <v>65</v>
      </c>
      <c r="H103" s="26" t="s">
        <v>16</v>
      </c>
      <c r="I103" s="54"/>
      <c r="J103" s="26" t="s">
        <v>2</v>
      </c>
      <c r="K103" s="26" t="s">
        <v>16</v>
      </c>
      <c r="L103" s="26" t="s">
        <v>4</v>
      </c>
      <c r="M103" s="26" t="s">
        <v>5</v>
      </c>
      <c r="N103" s="20" t="s">
        <v>58</v>
      </c>
      <c r="O103" s="20" t="s">
        <v>59</v>
      </c>
      <c r="P103" s="37" t="s">
        <v>60</v>
      </c>
      <c r="Q103" s="54"/>
      <c r="R103" s="54"/>
    </row>
    <row r="104" spans="2:18 2012:2012" s="8" customFormat="1" x14ac:dyDescent="0.35">
      <c r="B104" s="57"/>
      <c r="D104" s="59" t="s">
        <v>17</v>
      </c>
      <c r="E104" s="59"/>
      <c r="F104" s="33"/>
      <c r="G104" s="33"/>
      <c r="H104" s="23" t="s">
        <v>27</v>
      </c>
      <c r="I104" s="23" t="s">
        <v>36</v>
      </c>
      <c r="J104" s="2">
        <f>0.187*10^-3</f>
        <v>1.8699999999999999E-4</v>
      </c>
      <c r="K104" s="2" t="str">
        <f t="shared" ref="K104:K117" si="11" xml:space="preserve"> CONCATENATE("tep", " / ",H104)</f>
        <v>tep / kWh</v>
      </c>
      <c r="L104" s="27">
        <f t="shared" ref="L104:L117" si="12">$F104*$J104</f>
        <v>0</v>
      </c>
      <c r="M104" s="27">
        <f t="shared" ref="M104:M117" si="13">$G104*$J104</f>
        <v>0</v>
      </c>
      <c r="N104" s="28" t="e">
        <f>$L104/$J97</f>
        <v>#DIV/0!</v>
      </c>
      <c r="O104" s="28" t="e">
        <f>$M104/$K97</f>
        <v>#DIV/0!</v>
      </c>
      <c r="P104" s="27" t="e">
        <f>($N104 - $O104)*$K97</f>
        <v>#DIV/0!</v>
      </c>
      <c r="Q104" s="31"/>
      <c r="R104" s="27" t="e">
        <f>$P104-$Q104</f>
        <v>#DIV/0!</v>
      </c>
    </row>
    <row r="105" spans="2:18 2012:2012" s="8" customFormat="1" x14ac:dyDescent="0.35">
      <c r="B105" s="57"/>
      <c r="D105" s="59" t="s">
        <v>18</v>
      </c>
      <c r="E105" s="59"/>
      <c r="F105" s="33"/>
      <c r="G105" s="33"/>
      <c r="H105" s="23" t="s">
        <v>30</v>
      </c>
      <c r="I105" s="23" t="s">
        <v>71</v>
      </c>
      <c r="J105" s="2">
        <f>8360*10^-7</f>
        <v>8.3599999999999994E-4</v>
      </c>
      <c r="K105" s="2" t="str">
        <f t="shared" si="11"/>
        <v>tep / Smc</v>
      </c>
      <c r="L105" s="27">
        <f t="shared" si="12"/>
        <v>0</v>
      </c>
      <c r="M105" s="27">
        <f t="shared" si="13"/>
        <v>0</v>
      </c>
      <c r="N105" s="28" t="e">
        <f>$L105/$J97</f>
        <v>#DIV/0!</v>
      </c>
      <c r="O105" s="28" t="e">
        <f>$M105/$K97</f>
        <v>#DIV/0!</v>
      </c>
      <c r="P105" s="27" t="e">
        <f>($N105 - $O105)*$K97</f>
        <v>#DIV/0!</v>
      </c>
      <c r="Q105" s="31"/>
      <c r="R105" s="27" t="e">
        <f>$P105-$Q105</f>
        <v>#DIV/0!</v>
      </c>
    </row>
    <row r="106" spans="2:18 2012:2012" s="8" customFormat="1" x14ac:dyDescent="0.35">
      <c r="B106" s="57"/>
      <c r="D106" s="59" t="s">
        <v>19</v>
      </c>
      <c r="E106" s="59"/>
      <c r="F106" s="33"/>
      <c r="G106" s="33"/>
      <c r="H106" s="23" t="s">
        <v>27</v>
      </c>
      <c r="I106" s="23" t="s">
        <v>37</v>
      </c>
      <c r="J106" s="2">
        <f>860/0.9*10^-7</f>
        <v>9.5555555555555555E-5</v>
      </c>
      <c r="K106" s="2" t="str">
        <f t="shared" si="11"/>
        <v>tep / kWh</v>
      </c>
      <c r="L106" s="27">
        <f t="shared" si="12"/>
        <v>0</v>
      </c>
      <c r="M106" s="27">
        <f t="shared" si="13"/>
        <v>0</v>
      </c>
      <c r="N106" s="28" t="e">
        <f>$L106/$J97</f>
        <v>#DIV/0!</v>
      </c>
      <c r="O106" s="28" t="e">
        <f>$M106/$K97</f>
        <v>#DIV/0!</v>
      </c>
      <c r="P106" s="27" t="e">
        <f>($N106 - $O106)*$K97</f>
        <v>#DIV/0!</v>
      </c>
      <c r="Q106" s="31"/>
      <c r="R106" s="27" t="e">
        <f>$P106-$Q106</f>
        <v>#DIV/0!</v>
      </c>
    </row>
    <row r="107" spans="2:18 2012:2012" s="8" customFormat="1" x14ac:dyDescent="0.35">
      <c r="B107" s="57"/>
      <c r="D107" s="59" t="s">
        <v>20</v>
      </c>
      <c r="E107" s="59"/>
      <c r="F107" s="33"/>
      <c r="G107" s="33"/>
      <c r="H107" s="23" t="s">
        <v>27</v>
      </c>
      <c r="I107" s="23" t="s">
        <v>38</v>
      </c>
      <c r="J107" s="34"/>
      <c r="K107" s="2" t="str">
        <f t="shared" si="11"/>
        <v>tep / kWh</v>
      </c>
      <c r="L107" s="27">
        <f t="shared" si="12"/>
        <v>0</v>
      </c>
      <c r="M107" s="27">
        <f t="shared" si="13"/>
        <v>0</v>
      </c>
      <c r="N107" s="28" t="e">
        <f>$L107/$J97</f>
        <v>#DIV/0!</v>
      </c>
      <c r="O107" s="28" t="e">
        <f>$M107/$K97</f>
        <v>#DIV/0!</v>
      </c>
      <c r="P107" s="27" t="e">
        <f>($N107 - $O107)*$K97</f>
        <v>#DIV/0!</v>
      </c>
      <c r="Q107" s="31"/>
      <c r="R107" s="27" t="e">
        <f>$P107-$Q107</f>
        <v>#DIV/0!</v>
      </c>
    </row>
    <row r="108" spans="2:18 2012:2012" s="8" customFormat="1" x14ac:dyDescent="0.35">
      <c r="B108" s="57"/>
      <c r="D108" s="59" t="s">
        <v>21</v>
      </c>
      <c r="E108" s="59"/>
      <c r="F108" s="33"/>
      <c r="G108" s="33"/>
      <c r="H108" s="23" t="s">
        <v>28</v>
      </c>
      <c r="I108" s="23" t="s">
        <v>39</v>
      </c>
      <c r="J108" s="34"/>
      <c r="K108" s="2" t="str">
        <f t="shared" si="11"/>
        <v>tep / t</v>
      </c>
      <c r="L108" s="27">
        <f t="shared" si="12"/>
        <v>0</v>
      </c>
      <c r="M108" s="27">
        <f t="shared" si="13"/>
        <v>0</v>
      </c>
      <c r="N108" s="28" t="e">
        <f>$L108/$J97</f>
        <v>#DIV/0!</v>
      </c>
      <c r="O108" s="28" t="e">
        <f>$M108/$K97</f>
        <v>#DIV/0!</v>
      </c>
      <c r="P108" s="27" t="e">
        <f>($N108 - $O108)*$K97</f>
        <v>#DIV/0!</v>
      </c>
      <c r="Q108" s="31"/>
      <c r="R108" s="27" t="e">
        <f>$P108-$Q108</f>
        <v>#DIV/0!</v>
      </c>
      <c r="BYJ108" s="1"/>
    </row>
    <row r="109" spans="2:18 2012:2012" s="8" customFormat="1" x14ac:dyDescent="0.35">
      <c r="B109" s="57"/>
      <c r="D109" s="59" t="s">
        <v>26</v>
      </c>
      <c r="E109" s="59"/>
      <c r="F109" s="33"/>
      <c r="G109" s="33"/>
      <c r="H109" s="23" t="s">
        <v>28</v>
      </c>
      <c r="I109" s="23" t="s">
        <v>39</v>
      </c>
      <c r="J109" s="2">
        <f>9800*10^-4</f>
        <v>0.98000000000000009</v>
      </c>
      <c r="K109" s="2" t="str">
        <f t="shared" si="11"/>
        <v>tep / t</v>
      </c>
      <c r="L109" s="27">
        <f t="shared" si="12"/>
        <v>0</v>
      </c>
      <c r="M109" s="27">
        <f t="shared" si="13"/>
        <v>0</v>
      </c>
      <c r="N109" s="28" t="e">
        <f>$L109/$J97</f>
        <v>#DIV/0!</v>
      </c>
      <c r="O109" s="28" t="e">
        <f>$M109/$K97</f>
        <v>#DIV/0!</v>
      </c>
      <c r="P109" s="27" t="e">
        <f>($N109 - $O109)*$K97</f>
        <v>#DIV/0!</v>
      </c>
      <c r="Q109" s="31"/>
      <c r="R109" s="27" t="e">
        <f>$P109-$Q109</f>
        <v>#DIV/0!</v>
      </c>
    </row>
    <row r="110" spans="2:18 2012:2012" s="8" customFormat="1" x14ac:dyDescent="0.35">
      <c r="B110" s="57"/>
      <c r="D110" s="59" t="s">
        <v>22</v>
      </c>
      <c r="E110" s="59"/>
      <c r="F110" s="33"/>
      <c r="G110" s="33"/>
      <c r="H110" s="23" t="s">
        <v>28</v>
      </c>
      <c r="I110" s="23" t="s">
        <v>39</v>
      </c>
      <c r="J110" s="2">
        <f>11000*10^-4</f>
        <v>1.1000000000000001</v>
      </c>
      <c r="K110" s="2" t="str">
        <f t="shared" si="11"/>
        <v>tep / t</v>
      </c>
      <c r="L110" s="27">
        <f t="shared" si="12"/>
        <v>0</v>
      </c>
      <c r="M110" s="27">
        <f t="shared" si="13"/>
        <v>0</v>
      </c>
      <c r="N110" s="28" t="e">
        <f>$L110/$J97</f>
        <v>#DIV/0!</v>
      </c>
      <c r="O110" s="28" t="e">
        <f>$M110/$K97</f>
        <v>#DIV/0!</v>
      </c>
      <c r="P110" s="27" t="e">
        <f>($N110 - $O110)*$K97</f>
        <v>#DIV/0!</v>
      </c>
      <c r="Q110" s="31"/>
      <c r="R110" s="27" t="e">
        <f>$P110-$Q110</f>
        <v>#DIV/0!</v>
      </c>
    </row>
    <row r="111" spans="2:18 2012:2012" s="8" customFormat="1" x14ac:dyDescent="0.35">
      <c r="B111" s="57"/>
      <c r="D111" s="59" t="s">
        <v>23</v>
      </c>
      <c r="E111" s="59"/>
      <c r="F111" s="33"/>
      <c r="G111" s="33"/>
      <c r="H111" s="23" t="s">
        <v>28</v>
      </c>
      <c r="I111" s="23" t="s">
        <v>39</v>
      </c>
      <c r="J111" s="2">
        <f>10200*10^-4</f>
        <v>1.02</v>
      </c>
      <c r="K111" s="2" t="str">
        <f t="shared" si="11"/>
        <v>tep / t</v>
      </c>
      <c r="L111" s="27">
        <f t="shared" si="12"/>
        <v>0</v>
      </c>
      <c r="M111" s="27">
        <f t="shared" si="13"/>
        <v>0</v>
      </c>
      <c r="N111" s="28" t="e">
        <f>$L111/$J97</f>
        <v>#DIV/0!</v>
      </c>
      <c r="O111" s="28" t="e">
        <f>$M111/$K97</f>
        <v>#DIV/0!</v>
      </c>
      <c r="P111" s="27" t="e">
        <f>($N111 - $O111)*$K97</f>
        <v>#DIV/0!</v>
      </c>
      <c r="Q111" s="31"/>
      <c r="R111" s="27" t="e">
        <f>$P111-$Q111</f>
        <v>#DIV/0!</v>
      </c>
    </row>
    <row r="112" spans="2:18 2012:2012" s="8" customFormat="1" x14ac:dyDescent="0.35">
      <c r="B112" s="57"/>
      <c r="D112" s="59" t="s">
        <v>24</v>
      </c>
      <c r="E112" s="59"/>
      <c r="F112" s="33"/>
      <c r="G112" s="33"/>
      <c r="H112" s="23" t="s">
        <v>28</v>
      </c>
      <c r="I112" s="23" t="s">
        <v>39</v>
      </c>
      <c r="J112" s="2">
        <f>8300*10^-4</f>
        <v>0.83000000000000007</v>
      </c>
      <c r="K112" s="2" t="str">
        <f t="shared" si="11"/>
        <v>tep / t</v>
      </c>
      <c r="L112" s="27">
        <f t="shared" si="12"/>
        <v>0</v>
      </c>
      <c r="M112" s="27">
        <f t="shared" si="13"/>
        <v>0</v>
      </c>
      <c r="N112" s="28" t="e">
        <f>$L112/$J97</f>
        <v>#DIV/0!</v>
      </c>
      <c r="O112" s="28" t="e">
        <f>$M112/$K97</f>
        <v>#DIV/0!</v>
      </c>
      <c r="P112" s="27" t="e">
        <f>($N112 - $O112)*$K97</f>
        <v>#DIV/0!</v>
      </c>
      <c r="Q112" s="31"/>
      <c r="R112" s="27" t="e">
        <f>$P112-$Q112</f>
        <v>#DIV/0!</v>
      </c>
    </row>
    <row r="113" spans="2:18" s="8" customFormat="1" x14ac:dyDescent="0.35">
      <c r="B113" s="57"/>
      <c r="D113" s="55" t="s">
        <v>25</v>
      </c>
      <c r="E113" s="55"/>
      <c r="F113" s="33"/>
      <c r="G113" s="33"/>
      <c r="H113" s="35"/>
      <c r="I113" s="35"/>
      <c r="J113" s="36"/>
      <c r="K113" s="2" t="str">
        <f t="shared" si="11"/>
        <v xml:space="preserve">tep / </v>
      </c>
      <c r="L113" s="27">
        <f t="shared" si="12"/>
        <v>0</v>
      </c>
      <c r="M113" s="27">
        <f t="shared" si="13"/>
        <v>0</v>
      </c>
      <c r="N113" s="28" t="e">
        <f>$L113/$J97</f>
        <v>#DIV/0!</v>
      </c>
      <c r="O113" s="28" t="e">
        <f>$M113/$K97</f>
        <v>#DIV/0!</v>
      </c>
      <c r="P113" s="27" t="e">
        <f>($N113 - $O113)*$K97</f>
        <v>#DIV/0!</v>
      </c>
      <c r="Q113" s="31"/>
      <c r="R113" s="27" t="e">
        <f>$P113-$Q113</f>
        <v>#DIV/0!</v>
      </c>
    </row>
    <row r="114" spans="2:18" s="8" customFormat="1" x14ac:dyDescent="0.35">
      <c r="B114" s="57"/>
      <c r="D114" s="55" t="s">
        <v>25</v>
      </c>
      <c r="E114" s="55"/>
      <c r="F114" s="33"/>
      <c r="G114" s="33"/>
      <c r="H114" s="35"/>
      <c r="I114" s="35"/>
      <c r="J114" s="36"/>
      <c r="K114" s="2" t="str">
        <f t="shared" si="11"/>
        <v xml:space="preserve">tep / </v>
      </c>
      <c r="L114" s="27">
        <f t="shared" si="12"/>
        <v>0</v>
      </c>
      <c r="M114" s="27">
        <f t="shared" si="13"/>
        <v>0</v>
      </c>
      <c r="N114" s="28" t="e">
        <f>$L114/$J97</f>
        <v>#DIV/0!</v>
      </c>
      <c r="O114" s="28" t="e">
        <f>$M114/$K97</f>
        <v>#DIV/0!</v>
      </c>
      <c r="P114" s="27" t="e">
        <f>($N114 - $O114)*$K97</f>
        <v>#DIV/0!</v>
      </c>
      <c r="Q114" s="31"/>
      <c r="R114" s="27" t="e">
        <f>$P114-$Q114</f>
        <v>#DIV/0!</v>
      </c>
    </row>
    <row r="115" spans="2:18" s="8" customFormat="1" x14ac:dyDescent="0.35">
      <c r="B115" s="57"/>
      <c r="D115" s="55" t="s">
        <v>25</v>
      </c>
      <c r="E115" s="55"/>
      <c r="F115" s="33"/>
      <c r="G115" s="33"/>
      <c r="H115" s="35"/>
      <c r="I115" s="35"/>
      <c r="J115" s="36"/>
      <c r="K115" s="2" t="str">
        <f t="shared" si="11"/>
        <v xml:space="preserve">tep / </v>
      </c>
      <c r="L115" s="27">
        <f t="shared" si="12"/>
        <v>0</v>
      </c>
      <c r="M115" s="27">
        <f t="shared" si="13"/>
        <v>0</v>
      </c>
      <c r="N115" s="28" t="e">
        <f>$L115/$J97</f>
        <v>#DIV/0!</v>
      </c>
      <c r="O115" s="28" t="e">
        <f>$M115/$K97</f>
        <v>#DIV/0!</v>
      </c>
      <c r="P115" s="27" t="e">
        <f>($N115 - $O115)*$K97</f>
        <v>#DIV/0!</v>
      </c>
      <c r="Q115" s="31"/>
      <c r="R115" s="27" t="e">
        <f>$P115-$Q115</f>
        <v>#DIV/0!</v>
      </c>
    </row>
    <row r="116" spans="2:18" s="8" customFormat="1" x14ac:dyDescent="0.35">
      <c r="B116" s="57"/>
      <c r="D116" s="55" t="s">
        <v>25</v>
      </c>
      <c r="E116" s="55"/>
      <c r="F116" s="33"/>
      <c r="G116" s="33"/>
      <c r="H116" s="35"/>
      <c r="I116" s="35"/>
      <c r="J116" s="36"/>
      <c r="K116" s="2" t="str">
        <f t="shared" si="11"/>
        <v xml:space="preserve">tep / </v>
      </c>
      <c r="L116" s="27">
        <f t="shared" si="12"/>
        <v>0</v>
      </c>
      <c r="M116" s="27">
        <f t="shared" si="13"/>
        <v>0</v>
      </c>
      <c r="N116" s="28" t="e">
        <f>$L116/$J97</f>
        <v>#DIV/0!</v>
      </c>
      <c r="O116" s="28" t="e">
        <f>$M116/$K97</f>
        <v>#DIV/0!</v>
      </c>
      <c r="P116" s="27" t="e">
        <f>($N116 - $O116)*$K97</f>
        <v>#DIV/0!</v>
      </c>
      <c r="Q116" s="31"/>
      <c r="R116" s="27" t="e">
        <f>$P116-$Q116</f>
        <v>#DIV/0!</v>
      </c>
    </row>
    <row r="117" spans="2:18" s="8" customFormat="1" ht="16" thickBot="1" x14ac:dyDescent="0.4">
      <c r="B117" s="58"/>
      <c r="D117" s="55" t="s">
        <v>25</v>
      </c>
      <c r="E117" s="55"/>
      <c r="F117" s="33"/>
      <c r="G117" s="33"/>
      <c r="H117" s="35"/>
      <c r="I117" s="35"/>
      <c r="J117" s="36"/>
      <c r="K117" s="2" t="str">
        <f t="shared" si="11"/>
        <v xml:space="preserve">tep / </v>
      </c>
      <c r="L117" s="27">
        <f t="shared" si="12"/>
        <v>0</v>
      </c>
      <c r="M117" s="27">
        <f t="shared" si="13"/>
        <v>0</v>
      </c>
      <c r="N117" s="28" t="e">
        <f>$L117/$J97</f>
        <v>#DIV/0!</v>
      </c>
      <c r="O117" s="28" t="e">
        <f>$M117/$K97</f>
        <v>#DIV/0!</v>
      </c>
      <c r="P117" s="27" t="e">
        <f>($N117 - $O117)*$K97</f>
        <v>#DIV/0!</v>
      </c>
      <c r="Q117" s="31"/>
      <c r="R117" s="27" t="e">
        <f>$P117-$Q117</f>
        <v>#DIV/0!</v>
      </c>
    </row>
  </sheetData>
  <mergeCells count="122">
    <mergeCell ref="D117:E117"/>
    <mergeCell ref="B71:B93"/>
    <mergeCell ref="B95:B117"/>
    <mergeCell ref="D112:E112"/>
    <mergeCell ref="D113:E113"/>
    <mergeCell ref="D114:E114"/>
    <mergeCell ref="D115:E115"/>
    <mergeCell ref="D116:E116"/>
    <mergeCell ref="D107:E107"/>
    <mergeCell ref="D108:E108"/>
    <mergeCell ref="D109:E109"/>
    <mergeCell ref="D110:E110"/>
    <mergeCell ref="D111:E111"/>
    <mergeCell ref="D88:E88"/>
    <mergeCell ref="D89:E89"/>
    <mergeCell ref="D90:E90"/>
    <mergeCell ref="D91:E91"/>
    <mergeCell ref="D92:E92"/>
    <mergeCell ref="D83:E83"/>
    <mergeCell ref="D84:E84"/>
    <mergeCell ref="D85:E85"/>
    <mergeCell ref="D86:E86"/>
    <mergeCell ref="D87:E87"/>
    <mergeCell ref="Q102:Q103"/>
    <mergeCell ref="R102:R103"/>
    <mergeCell ref="D104:E104"/>
    <mergeCell ref="D105:E105"/>
    <mergeCell ref="D106:E106"/>
    <mergeCell ref="D93:E93"/>
    <mergeCell ref="D95:H95"/>
    <mergeCell ref="J95:L95"/>
    <mergeCell ref="N95:P95"/>
    <mergeCell ref="D102:E103"/>
    <mergeCell ref="F102:H102"/>
    <mergeCell ref="I102:I103"/>
    <mergeCell ref="J102:K102"/>
    <mergeCell ref="L102:M102"/>
    <mergeCell ref="N102:O102"/>
    <mergeCell ref="Q78:Q79"/>
    <mergeCell ref="R78:R79"/>
    <mergeCell ref="D80:E80"/>
    <mergeCell ref="D81:E81"/>
    <mergeCell ref="D82:E82"/>
    <mergeCell ref="D71:H71"/>
    <mergeCell ref="J71:L71"/>
    <mergeCell ref="N71:P71"/>
    <mergeCell ref="D78:E79"/>
    <mergeCell ref="F78:H78"/>
    <mergeCell ref="I78:I79"/>
    <mergeCell ref="J78:K78"/>
    <mergeCell ref="L78:M78"/>
    <mergeCell ref="N78:O78"/>
    <mergeCell ref="D14:G14"/>
    <mergeCell ref="D17:G17"/>
    <mergeCell ref="B4:C12"/>
    <mergeCell ref="B14:C19"/>
    <mergeCell ref="J16:J17"/>
    <mergeCell ref="D4:E4"/>
    <mergeCell ref="D5:G6"/>
    <mergeCell ref="H5:I6"/>
    <mergeCell ref="J5:J6"/>
    <mergeCell ref="D7:G7"/>
    <mergeCell ref="H7:I7"/>
    <mergeCell ref="D8:H8"/>
    <mergeCell ref="D11:E11"/>
    <mergeCell ref="D12:E12"/>
    <mergeCell ref="H11:I11"/>
    <mergeCell ref="H12:I12"/>
    <mergeCell ref="J11:K11"/>
    <mergeCell ref="J12:K12"/>
    <mergeCell ref="B47:B69"/>
    <mergeCell ref="D47:H47"/>
    <mergeCell ref="D64:E64"/>
    <mergeCell ref="D65:E65"/>
    <mergeCell ref="D66:E66"/>
    <mergeCell ref="D67:E67"/>
    <mergeCell ref="D68:E68"/>
    <mergeCell ref="D69:E69"/>
    <mergeCell ref="D60:E60"/>
    <mergeCell ref="D61:E61"/>
    <mergeCell ref="D62:E62"/>
    <mergeCell ref="D63:E63"/>
    <mergeCell ref="D56:E56"/>
    <mergeCell ref="D57:E57"/>
    <mergeCell ref="D58:E58"/>
    <mergeCell ref="D59:E59"/>
    <mergeCell ref="R30:R31"/>
    <mergeCell ref="D23:H23"/>
    <mergeCell ref="I30:I31"/>
    <mergeCell ref="J30:K30"/>
    <mergeCell ref="F30:H30"/>
    <mergeCell ref="L30:M30"/>
    <mergeCell ref="N30:O30"/>
    <mergeCell ref="J23:L23"/>
    <mergeCell ref="N23:P23"/>
    <mergeCell ref="Q30:Q31"/>
    <mergeCell ref="D45:E45"/>
    <mergeCell ref="B23:B45"/>
    <mergeCell ref="D41:E41"/>
    <mergeCell ref="D33:E33"/>
    <mergeCell ref="D34:E34"/>
    <mergeCell ref="D35:E35"/>
    <mergeCell ref="D36:E36"/>
    <mergeCell ref="D37:E37"/>
    <mergeCell ref="D38:E38"/>
    <mergeCell ref="D39:E39"/>
    <mergeCell ref="D40:E40"/>
    <mergeCell ref="D32:E32"/>
    <mergeCell ref="D30:E31"/>
    <mergeCell ref="D42:E42"/>
    <mergeCell ref="D43:E43"/>
    <mergeCell ref="D44:E44"/>
    <mergeCell ref="N47:P47"/>
    <mergeCell ref="D54:E55"/>
    <mergeCell ref="F54:H54"/>
    <mergeCell ref="I54:I55"/>
    <mergeCell ref="J54:K54"/>
    <mergeCell ref="L54:M54"/>
    <mergeCell ref="N54:O54"/>
    <mergeCell ref="J47:L47"/>
    <mergeCell ref="R54:R55"/>
    <mergeCell ref="Q54:Q55"/>
  </mergeCells>
  <dataValidations xWindow="404" yWindow="528" count="6">
    <dataValidation allowBlank="1" showInputMessage="1" showErrorMessage="1" prompt="Produzione nell'anno rendicontato" sqref="K25 K49 K73 K97" xr:uid="{00000000-0002-0000-0100-000000000000}"/>
    <dataValidation allowBlank="1" showInputMessage="1" showErrorMessage="1" prompt="Produzione nell'anno precedente a quello rendicontato" sqref="J25 J49 J73 J97" xr:uid="{00000000-0002-0000-0100-000001000000}"/>
    <dataValidation allowBlank="1" showInputMessage="1" showErrorMessage="1" prompt="PCI o fattore di convenversione._x000a_Riferimento a quanto previsto dalla Circolare MiSE del 18 dicembre 2014." sqref="J32:J45 J56:J69 J80:J93 J104:J117" xr:uid="{00000000-0002-0000-0100-000002000000}"/>
    <dataValidation allowBlank="1" showInputMessage="1" showErrorMessage="1" prompt="Consumo del vettore energetico considerato nell'anno rendicontato" sqref="G80:G93 G32:G45 G56:G69 G104:G117" xr:uid="{00000000-0002-0000-0100-000003000000}"/>
    <dataValidation allowBlank="1" showInputMessage="1" showErrorMessage="1" prompt="Consumo del vettore energetico considerato nell'anno precedente a quello rendicontato" sqref="F80:F93 F32:F45 F56:F69 F104:F117" xr:uid="{00000000-0002-0000-0100-000004000000}"/>
    <dataValidation allowBlank="1" showInputMessage="1" showErrorMessage="1" prompt="Specificare altra tipologia di Vettore Energetico usato" sqref="D41:E45 D65:E69 D89:E93 D113:E117" xr:uid="{00000000-0002-0000-0100-000005000000}"/>
  </dataValidations>
  <pageMargins left="0.7" right="0.7" top="0.75" bottom="0.75" header="0.3" footer="0.3"/>
  <pageSetup paperSize="8" scale="48" orientation="landscape" r:id="rId1"/>
  <extLst>
    <ext xmlns:x14="http://schemas.microsoft.com/office/spreadsheetml/2009/9/main" uri="{CCE6A557-97BC-4b89-ADB6-D9C93CAAB3DF}">
      <x14:dataValidations xmlns:xm="http://schemas.microsoft.com/office/excel/2006/main" xWindow="404" yWindow="528" count="2">
        <x14:dataValidation type="list" allowBlank="1" showInputMessage="1" showErrorMessage="1" prompt="Selezionare dal menù a tendina: &quot;SI&quot; o &quot;NO&quot;" xr:uid="{00000000-0002-0000-0100-000006000000}">
          <x14:formula1>
            <xm:f>DATI!$C$2:$C$3</xm:f>
          </x14:formula1>
          <xm:sqref>F12:H12</xm:sqref>
        </x14:dataValidation>
        <x14:dataValidation type="list" allowBlank="1" showInputMessage="1" showErrorMessage="1" prompt="Scegliere dal menù a tendina: &quot;PMI&quot;, &quot;Grande Impresa&quot; o &quot;Pubblica Amministrazione&quot;" xr:uid="{00000000-0002-0000-0100-000007000000}">
          <x14:formula1>
            <xm:f>DATI!$B$2:$B$5</xm:f>
          </x14:formula1>
          <xm:sqref>D12:E12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DATI</vt:lpstr>
      <vt:lpstr>1 - Schema rendicontazione</vt:lpstr>
      <vt:lpstr>'1 - Schema rendicontazione'!Area_stampa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2016-02-23T08:29:16Z</cp:lastPrinted>
  <dcterms:created xsi:type="dcterms:W3CDTF">2016-01-22T08:36:30Z</dcterms:created>
  <dcterms:modified xsi:type="dcterms:W3CDTF">2023-03-13T10:59:39Z</dcterms:modified>
</cp:coreProperties>
</file>